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Kamimura\http_ChuoNano\AP\"/>
    </mc:Choice>
  </mc:AlternateContent>
  <bookViews>
    <workbookView xWindow="0" yWindow="0" windowWidth="28800" windowHeight="12240"/>
  </bookViews>
  <sheets>
    <sheet name="S_Value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M14" i="1" s="1"/>
  <c r="M15" i="1" s="1"/>
  <c r="M6" i="1"/>
  <c r="M4" i="1"/>
  <c r="H12" i="1"/>
  <c r="H14" i="1" s="1"/>
  <c r="H15" i="1" s="1"/>
  <c r="H6" i="1"/>
  <c r="H4" i="1"/>
  <c r="C6" i="1"/>
  <c r="C4" i="1"/>
  <c r="C12" i="1"/>
  <c r="C14" i="1" s="1"/>
  <c r="C15" i="1" s="1"/>
  <c r="M20" i="1" l="1"/>
  <c r="M16" i="1"/>
  <c r="M17" i="1" s="1"/>
  <c r="M13" i="1"/>
  <c r="M21" i="1" s="1"/>
  <c r="H20" i="1"/>
  <c r="H16" i="1"/>
  <c r="H17" i="1" s="1"/>
  <c r="H13" i="1"/>
  <c r="H21" i="1" s="1"/>
  <c r="C20" i="1"/>
  <c r="C16" i="1"/>
  <c r="C17" i="1" s="1"/>
  <c r="C13" i="1"/>
  <c r="C21" i="1" s="1"/>
  <c r="M22" i="1" l="1"/>
  <c r="M23" i="1" s="1"/>
  <c r="H22" i="1"/>
  <c r="H23" i="1" s="1"/>
  <c r="H24" i="1" s="1"/>
  <c r="H25" i="1" s="1"/>
  <c r="C22" i="1"/>
  <c r="C23" i="1" s="1"/>
  <c r="C27" i="1" s="1"/>
  <c r="C28" i="1" s="1"/>
  <c r="M24" i="1" l="1"/>
  <c r="M25" i="1" s="1"/>
  <c r="M27" i="1"/>
  <c r="M28" i="1" s="1"/>
  <c r="H27" i="1"/>
  <c r="H28" i="1" s="1"/>
  <c r="C24" i="1"/>
  <c r="C25" i="1" s="1"/>
</calcChain>
</file>

<file path=xl/sharedStrings.xml><?xml version="1.0" encoding="utf-8"?>
<sst xmlns="http://schemas.openxmlformats.org/spreadsheetml/2006/main" count="100" uniqueCount="45">
  <si>
    <t>g</t>
    <phoneticPr fontId="2"/>
  </si>
  <si>
    <t>浮力</t>
    <rPh sb="0" eb="2">
      <t>フリョク</t>
    </rPh>
    <phoneticPr fontId="2"/>
  </si>
  <si>
    <t>N</t>
    <phoneticPr fontId="2"/>
  </si>
  <si>
    <t>s/mm</t>
    <phoneticPr fontId="2"/>
  </si>
  <si>
    <t>kDa</t>
    <phoneticPr fontId="2"/>
  </si>
  <si>
    <t>分子量</t>
    <rPh sb="0" eb="3">
      <t>ブンシリョウ</t>
    </rPh>
    <phoneticPr fontId="2"/>
  </si>
  <si>
    <t>分子の密度</t>
    <rPh sb="0" eb="2">
      <t>ブンシ</t>
    </rPh>
    <rPh sb="3" eb="5">
      <t>ミツド</t>
    </rPh>
    <phoneticPr fontId="2"/>
  </si>
  <si>
    <t>溶液の密度</t>
    <rPh sb="0" eb="2">
      <t>ヨウエキ</t>
    </rPh>
    <rPh sb="3" eb="5">
      <t>ミツド</t>
    </rPh>
    <phoneticPr fontId="2"/>
  </si>
  <si>
    <t>遠心力</t>
    <rPh sb="0" eb="3">
      <t>エンシンリョク</t>
    </rPh>
    <phoneticPr fontId="2"/>
  </si>
  <si>
    <t>g/mL</t>
    <phoneticPr fontId="2"/>
  </si>
  <si>
    <t>g/mL</t>
    <phoneticPr fontId="2"/>
  </si>
  <si>
    <t>Pa･s</t>
    <phoneticPr fontId="2"/>
  </si>
  <si>
    <t>分子の半径</t>
    <rPh sb="0" eb="2">
      <t>ブンシ</t>
    </rPh>
    <rPh sb="3" eb="5">
      <t>ハンケイ</t>
    </rPh>
    <phoneticPr fontId="2"/>
  </si>
  <si>
    <t>アボガドロ数</t>
    <rPh sb="5" eb="6">
      <t>スウ</t>
    </rPh>
    <phoneticPr fontId="2"/>
  </si>
  <si>
    <t>分子の重さ</t>
    <rPh sb="0" eb="2">
      <t>ブンシ</t>
    </rPh>
    <rPh sb="3" eb="4">
      <t>オモ</t>
    </rPh>
    <phoneticPr fontId="2"/>
  </si>
  <si>
    <t>kg</t>
    <phoneticPr fontId="2"/>
  </si>
  <si>
    <t>分子の体積</t>
    <rPh sb="0" eb="2">
      <t>ブンシ</t>
    </rPh>
    <rPh sb="3" eb="5">
      <t>タイセキ</t>
    </rPh>
    <phoneticPr fontId="2"/>
  </si>
  <si>
    <t>mL</t>
    <phoneticPr fontId="2"/>
  </si>
  <si>
    <t>〃</t>
    <phoneticPr fontId="2"/>
  </si>
  <si>
    <t>分子にはたらく力</t>
    <rPh sb="0" eb="2">
      <t>ブンシ</t>
    </rPh>
    <rPh sb="7" eb="8">
      <t>チカラ</t>
    </rPh>
    <phoneticPr fontId="2"/>
  </si>
  <si>
    <t>加速度</t>
    <rPh sb="0" eb="3">
      <t>カソクド</t>
    </rPh>
    <phoneticPr fontId="2"/>
  </si>
  <si>
    <r>
      <t>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2"/>
  </si>
  <si>
    <r>
      <t>kg/m</t>
    </r>
    <r>
      <rPr>
        <vertAlign val="superscript"/>
        <sz val="11"/>
        <color theme="1"/>
        <rFont val="游ゴシック"/>
        <family val="3"/>
        <charset val="128"/>
        <scheme val="minor"/>
      </rPr>
      <t>3</t>
    </r>
    <phoneticPr fontId="2"/>
  </si>
  <si>
    <t>重力加速度</t>
    <rPh sb="0" eb="2">
      <t>ジュウリョク</t>
    </rPh>
    <rPh sb="2" eb="5">
      <t>カソクド</t>
    </rPh>
    <phoneticPr fontId="2"/>
  </si>
  <si>
    <r>
      <rPr>
        <sz val="11"/>
        <color theme="1"/>
        <rFont val="游ゴシック"/>
        <family val="3"/>
        <charset val="128"/>
        <scheme val="minor"/>
      </rPr>
      <t>m</t>
    </r>
    <r>
      <rPr>
        <sz val="11"/>
        <color theme="1"/>
        <rFont val="游ゴシック"/>
        <family val="2"/>
        <charset val="128"/>
        <scheme val="minor"/>
      </rPr>
      <t>/s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phoneticPr fontId="2"/>
  </si>
  <si>
    <t>差</t>
    <rPh sb="0" eb="1">
      <t>サ</t>
    </rPh>
    <phoneticPr fontId="2"/>
  </si>
  <si>
    <t>N</t>
    <phoneticPr fontId="2"/>
  </si>
  <si>
    <t>m</t>
    <phoneticPr fontId="2"/>
  </si>
  <si>
    <t>nm</t>
    <phoneticPr fontId="2"/>
  </si>
  <si>
    <t>〃  (r)</t>
    <phoneticPr fontId="2"/>
  </si>
  <si>
    <t>溶液の粘性 (η)</t>
    <rPh sb="0" eb="2">
      <t>ヨウエキ</t>
    </rPh>
    <rPh sb="3" eb="5">
      <t>ネンセイ</t>
    </rPh>
    <phoneticPr fontId="2"/>
  </si>
  <si>
    <t>=6πηrV</t>
    <phoneticPr fontId="2"/>
  </si>
  <si>
    <t>落下速度</t>
    <rPh sb="0" eb="2">
      <t>ラッカ</t>
    </rPh>
    <rPh sb="2" eb="4">
      <t>ソクド</t>
    </rPh>
    <phoneticPr fontId="2"/>
  </si>
  <si>
    <t>m/s</t>
    <phoneticPr fontId="2"/>
  </si>
  <si>
    <t>mm/s</t>
    <phoneticPr fontId="2"/>
  </si>
  <si>
    <t>落下時間</t>
    <rPh sb="0" eb="2">
      <t>ラッカ</t>
    </rPh>
    <rPh sb="2" eb="4">
      <t>ジカン</t>
    </rPh>
    <phoneticPr fontId="2"/>
  </si>
  <si>
    <t>速度／加速度</t>
    <rPh sb="0" eb="2">
      <t>ソクド</t>
    </rPh>
    <rPh sb="3" eb="6">
      <t>カソクド</t>
    </rPh>
    <phoneticPr fontId="2"/>
  </si>
  <si>
    <t>S値</t>
    <rPh sb="1" eb="2">
      <t>チ</t>
    </rPh>
    <phoneticPr fontId="2"/>
  </si>
  <si>
    <t>s</t>
    <phoneticPr fontId="2"/>
  </si>
  <si>
    <t>s</t>
    <phoneticPr fontId="2"/>
  </si>
  <si>
    <t>単位</t>
    <rPh sb="0" eb="2">
      <t>タンイ</t>
    </rPh>
    <phoneticPr fontId="2"/>
  </si>
  <si>
    <t>例1：リボソーム</t>
    <rPh sb="0" eb="1">
      <t>レイ</t>
    </rPh>
    <phoneticPr fontId="2"/>
  </si>
  <si>
    <t>例2：チューブリン</t>
    <rPh sb="0" eb="1">
      <t>レイ</t>
    </rPh>
    <phoneticPr fontId="2"/>
  </si>
  <si>
    <t>分子量</t>
    <rPh sb="0" eb="3">
      <t>ブンシリョウ</t>
    </rPh>
    <phoneticPr fontId="2"/>
  </si>
  <si>
    <t>S値</t>
    <rPh sb="1" eb="2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</si>
</sst>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vertAlign val="superscript"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3366FF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rgb="FF3366FF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11" fontId="5" fillId="0" borderId="2" xfId="0" applyNumberFormat="1" applyFont="1" applyBorder="1">
      <alignment vertical="center"/>
    </xf>
    <xf numFmtId="0" fontId="0" fillId="0" borderId="2" xfId="0" applyBorder="1" applyAlignment="1">
      <alignment horizontal="left" vertical="center" indent="1"/>
    </xf>
    <xf numFmtId="0" fontId="1" fillId="0" borderId="2" xfId="0" applyFont="1" applyBorder="1">
      <alignment vertical="center"/>
    </xf>
    <xf numFmtId="11" fontId="1" fillId="0" borderId="2" xfId="0" applyNumberFormat="1" applyFont="1" applyBorder="1">
      <alignment vertical="center"/>
    </xf>
    <xf numFmtId="176" fontId="1" fillId="0" borderId="2" xfId="0" applyNumberFormat="1" applyFont="1" applyBorder="1">
      <alignment vertical="center"/>
    </xf>
    <xf numFmtId="0" fontId="4" fillId="0" borderId="2" xfId="0" applyFont="1" applyBorder="1" applyAlignment="1">
      <alignment horizontal="left" vertical="center" indent="1"/>
    </xf>
    <xf numFmtId="0" fontId="0" fillId="0" borderId="2" xfId="0" quotePrefix="1" applyBorder="1">
      <alignment vertical="center"/>
    </xf>
    <xf numFmtId="0" fontId="7" fillId="0" borderId="0" xfId="0" applyFont="1" applyAlignment="1">
      <alignment horizontal="center" vertical="center"/>
    </xf>
    <xf numFmtId="176" fontId="8" fillId="2" borderId="2" xfId="0" applyNumberFormat="1" applyFont="1" applyFill="1" applyBorder="1">
      <alignment vertical="center"/>
    </xf>
    <xf numFmtId="11" fontId="8" fillId="2" borderId="2" xfId="0" applyNumberFormat="1" applyFont="1" applyFill="1" applyBorder="1">
      <alignment vertical="center"/>
    </xf>
    <xf numFmtId="3" fontId="1" fillId="0" borderId="2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12968565429105"/>
          <c:y val="6.1503662094186659E-2"/>
          <c:w val="0.74020977256951392"/>
          <c:h val="0.8287441518436382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S_Value!$B$30:$B$49</c:f>
              <c:numCache>
                <c:formatCode>0.00_ </c:formatCode>
                <c:ptCount val="20"/>
                <c:pt idx="0">
                  <c:v>5000</c:v>
                </c:pt>
                <c:pt idx="1">
                  <c:v>10000</c:v>
                </c:pt>
                <c:pt idx="2">
                  <c:v>15000</c:v>
                </c:pt>
                <c:pt idx="3">
                  <c:v>20000</c:v>
                </c:pt>
                <c:pt idx="4">
                  <c:v>25000</c:v>
                </c:pt>
                <c:pt idx="5">
                  <c:v>30000</c:v>
                </c:pt>
                <c:pt idx="6">
                  <c:v>35000</c:v>
                </c:pt>
                <c:pt idx="7">
                  <c:v>40000</c:v>
                </c:pt>
                <c:pt idx="8">
                  <c:v>45000</c:v>
                </c:pt>
                <c:pt idx="9">
                  <c:v>50000</c:v>
                </c:pt>
                <c:pt idx="10">
                  <c:v>55000</c:v>
                </c:pt>
                <c:pt idx="11">
                  <c:v>60000</c:v>
                </c:pt>
                <c:pt idx="12">
                  <c:v>65000</c:v>
                </c:pt>
                <c:pt idx="13">
                  <c:v>70000</c:v>
                </c:pt>
                <c:pt idx="14">
                  <c:v>75000</c:v>
                </c:pt>
                <c:pt idx="15">
                  <c:v>80000</c:v>
                </c:pt>
                <c:pt idx="16">
                  <c:v>85000</c:v>
                </c:pt>
                <c:pt idx="17">
                  <c:v>90000</c:v>
                </c:pt>
                <c:pt idx="18">
                  <c:v>95000</c:v>
                </c:pt>
                <c:pt idx="19">
                  <c:v>100000</c:v>
                </c:pt>
              </c:numCache>
            </c:numRef>
          </c:xVal>
          <c:yVal>
            <c:numRef>
              <c:f>S_Value!$C$30:$C$49</c:f>
              <c:numCache>
                <c:formatCode>General</c:formatCode>
                <c:ptCount val="20"/>
                <c:pt idx="0">
                  <c:v>10.752469391623301</c:v>
                </c:pt>
                <c:pt idx="1">
                  <c:v>17.068481262955231</c:v>
                </c:pt>
                <c:pt idx="2">
                  <c:v>22.366037721281671</c:v>
                </c:pt>
                <c:pt idx="3">
                  <c:v>27.094525174916239</c:v>
                </c:pt>
                <c:pt idx="4">
                  <c:v>31.440411399368688</c:v>
                </c:pt>
                <c:pt idx="5">
                  <c:v>35.503871889154262</c:v>
                </c:pt>
                <c:pt idx="6">
                  <c:v>39.3465728968307</c:v>
                </c:pt>
                <c:pt idx="7">
                  <c:v>43.0098778646149</c:v>
                </c:pt>
                <c:pt idx="8">
                  <c:v>46.523233420176751</c:v>
                </c:pt>
                <c:pt idx="9">
                  <c:v>49.908542244983956</c:v>
                </c:pt>
                <c:pt idx="10">
                  <c:v>53.182654266912131</c:v>
                </c:pt>
                <c:pt idx="11">
                  <c:v>56.358883716004442</c:v>
                </c:pt>
                <c:pt idx="12">
                  <c:v>59.447982465530174</c:v>
                </c:pt>
                <c:pt idx="13">
                  <c:v>62.458791352082862</c:v>
                </c:pt>
                <c:pt idx="14">
                  <c:v>65.398691381416228</c:v>
                </c:pt>
                <c:pt idx="15">
                  <c:v>68.273925525059852</c:v>
                </c:pt>
                <c:pt idx="16">
                  <c:v>71.089833975397937</c:v>
                </c:pt>
                <c:pt idx="17">
                  <c:v>73.851029842782651</c:v>
                </c:pt>
                <c:pt idx="18">
                  <c:v>76.561532835143012</c:v>
                </c:pt>
                <c:pt idx="19">
                  <c:v>79.224872644935331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47-4B56-96B1-747FCD271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363328"/>
        <c:axId val="520363744"/>
      </c:scatterChart>
      <c:valAx>
        <c:axId val="5203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363744"/>
        <c:crosses val="autoZero"/>
        <c:crossBetween val="midCat"/>
        <c:majorUnit val="20000"/>
        <c:minorUnit val="5000"/>
      </c:valAx>
      <c:valAx>
        <c:axId val="5203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0363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231913</xdr:colOff>
      <xdr:row>32</xdr:row>
      <xdr:rowOff>149086</xdr:rowOff>
    </xdr:from>
    <xdr:to>
      <xdr:col>8</xdr:col>
      <xdr:colOff>16565</xdr:colOff>
      <xdr:row>43</xdr:row>
      <xdr:rowOff>191327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9"/>
  <sheetViews>
    <sheetView tabSelected="1" zoomScale="115" zoomScaleNormal="115" workbookViewId="0">
      <selection activeCell="N36" sqref="N36"/>
    </sheetView>
  </sheetViews>
  <sheetFormatPr defaultRowHeight="18" x14ac:dyDescent="0.55000000000000004"/>
  <cols>
    <col min="1" max="1" width="3.83203125" customWidth="1"/>
    <col min="2" max="2" width="17.58203125" customWidth="1"/>
    <col min="3" max="3" width="12.5" customWidth="1"/>
    <col min="4" max="4" width="9" style="3"/>
    <col min="6" max="6" width="4.75" customWidth="1"/>
    <col min="7" max="7" width="5.25" customWidth="1"/>
    <col min="8" max="8" width="12.5" customWidth="1"/>
    <col min="9" max="9" width="9" style="3"/>
    <col min="11" max="11" width="4.75" customWidth="1"/>
    <col min="12" max="12" width="5.25" customWidth="1"/>
    <col min="13" max="13" width="12.5" customWidth="1"/>
    <col min="14" max="14" width="9" style="3"/>
  </cols>
  <sheetData>
    <row r="1" spans="2:14" x14ac:dyDescent="0.55000000000000004">
      <c r="D1" s="13" t="s">
        <v>40</v>
      </c>
      <c r="G1" t="s">
        <v>41</v>
      </c>
      <c r="I1" s="13" t="s">
        <v>40</v>
      </c>
      <c r="L1" t="s">
        <v>42</v>
      </c>
      <c r="N1" s="13" t="s">
        <v>40</v>
      </c>
    </row>
    <row r="2" spans="2:14" x14ac:dyDescent="0.55000000000000004">
      <c r="B2" s="5" t="s">
        <v>5</v>
      </c>
      <c r="C2" s="8">
        <v>100000</v>
      </c>
      <c r="D2" s="7" t="s">
        <v>4</v>
      </c>
      <c r="H2" s="16">
        <v>2500</v>
      </c>
      <c r="I2" s="7" t="s">
        <v>4</v>
      </c>
      <c r="M2" s="16">
        <v>110</v>
      </c>
      <c r="N2" s="7" t="s">
        <v>4</v>
      </c>
    </row>
    <row r="3" spans="2:14" x14ac:dyDescent="0.55000000000000004">
      <c r="B3" s="5" t="s">
        <v>6</v>
      </c>
      <c r="C3" s="8">
        <v>1.38</v>
      </c>
      <c r="D3" s="7" t="s">
        <v>9</v>
      </c>
      <c r="H3" s="8">
        <v>1.55</v>
      </c>
      <c r="I3" s="7" t="s">
        <v>9</v>
      </c>
      <c r="M3" s="8">
        <v>1.48</v>
      </c>
      <c r="N3" s="7" t="s">
        <v>9</v>
      </c>
    </row>
    <row r="4" spans="2:14" ht="20" x14ac:dyDescent="0.55000000000000004">
      <c r="B4" s="5" t="s">
        <v>18</v>
      </c>
      <c r="C4" s="17">
        <f>C3*1000</f>
        <v>1380</v>
      </c>
      <c r="D4" s="7" t="s">
        <v>22</v>
      </c>
      <c r="H4" s="17">
        <f>H3*1000</f>
        <v>1550</v>
      </c>
      <c r="I4" s="7" t="s">
        <v>22</v>
      </c>
      <c r="M4" s="17">
        <f>M3*1000</f>
        <v>1480</v>
      </c>
      <c r="N4" s="7" t="s">
        <v>22</v>
      </c>
    </row>
    <row r="5" spans="2:14" x14ac:dyDescent="0.55000000000000004">
      <c r="B5" s="5" t="s">
        <v>7</v>
      </c>
      <c r="C5" s="8">
        <v>1</v>
      </c>
      <c r="D5" s="7" t="s">
        <v>10</v>
      </c>
      <c r="H5" s="8">
        <v>1</v>
      </c>
      <c r="I5" s="7" t="s">
        <v>10</v>
      </c>
      <c r="M5" s="8">
        <v>1</v>
      </c>
      <c r="N5" s="7" t="s">
        <v>10</v>
      </c>
    </row>
    <row r="6" spans="2:14" ht="20" x14ac:dyDescent="0.55000000000000004">
      <c r="B6" s="5" t="s">
        <v>18</v>
      </c>
      <c r="C6" s="17">
        <f>C5*1000</f>
        <v>1000</v>
      </c>
      <c r="D6" s="7" t="s">
        <v>22</v>
      </c>
      <c r="H6" s="17">
        <f>H5*1000</f>
        <v>1000</v>
      </c>
      <c r="I6" s="7" t="s">
        <v>22</v>
      </c>
      <c r="M6" s="17">
        <f>M5*1000</f>
        <v>1000</v>
      </c>
      <c r="N6" s="7" t="s">
        <v>22</v>
      </c>
    </row>
    <row r="7" spans="2:14" x14ac:dyDescent="0.55000000000000004">
      <c r="B7" s="5" t="s">
        <v>30</v>
      </c>
      <c r="C7" s="8">
        <v>0.01</v>
      </c>
      <c r="D7" s="7" t="s">
        <v>11</v>
      </c>
      <c r="H7" s="8">
        <v>1E-3</v>
      </c>
      <c r="I7" s="7" t="s">
        <v>11</v>
      </c>
      <c r="M7" s="8">
        <v>1E-3</v>
      </c>
      <c r="N7" s="7" t="s">
        <v>11</v>
      </c>
    </row>
    <row r="8" spans="2:14" x14ac:dyDescent="0.55000000000000004">
      <c r="B8" s="5" t="s">
        <v>20</v>
      </c>
      <c r="C8" s="16">
        <v>10000</v>
      </c>
      <c r="D8" s="7" t="s">
        <v>0</v>
      </c>
      <c r="H8" s="16">
        <v>10000</v>
      </c>
      <c r="I8" s="7" t="s">
        <v>0</v>
      </c>
      <c r="M8" s="16">
        <v>10000</v>
      </c>
      <c r="N8" s="7" t="s">
        <v>0</v>
      </c>
    </row>
    <row r="9" spans="2:14" x14ac:dyDescent="0.55000000000000004">
      <c r="B9" s="5" t="s">
        <v>13</v>
      </c>
      <c r="C9" s="9">
        <v>6.02E+23</v>
      </c>
      <c r="D9" s="7"/>
      <c r="H9" s="9">
        <v>6.02E+23</v>
      </c>
      <c r="I9" s="7"/>
      <c r="M9" s="9">
        <v>6.02E+23</v>
      </c>
      <c r="N9" s="7"/>
    </row>
    <row r="10" spans="2:14" ht="20" x14ac:dyDescent="0.55000000000000004">
      <c r="B10" s="5" t="s">
        <v>23</v>
      </c>
      <c r="C10" s="10">
        <v>9.8000000000000007</v>
      </c>
      <c r="D10" s="11" t="s">
        <v>24</v>
      </c>
      <c r="H10" s="10">
        <v>9.8000000000000007</v>
      </c>
      <c r="I10" s="11" t="s">
        <v>24</v>
      </c>
      <c r="M10" s="10">
        <v>9.8000000000000007</v>
      </c>
      <c r="N10" s="11" t="s">
        <v>24</v>
      </c>
    </row>
    <row r="11" spans="2:14" ht="11.25" customHeight="1" x14ac:dyDescent="0.55000000000000004">
      <c r="C11" s="1"/>
      <c r="H11" s="1"/>
      <c r="M11" s="1"/>
    </row>
    <row r="12" spans="2:14" x14ac:dyDescent="0.55000000000000004">
      <c r="B12" s="5" t="s">
        <v>14</v>
      </c>
      <c r="C12" s="6">
        <f>C2*1000/C9</f>
        <v>1.6611295681063123E-16</v>
      </c>
      <c r="D12" s="7" t="s">
        <v>0</v>
      </c>
      <c r="H12" s="6">
        <f>H2*1000/H9</f>
        <v>4.1528239202657806E-18</v>
      </c>
      <c r="I12" s="7" t="s">
        <v>0</v>
      </c>
      <c r="M12" s="6">
        <f>M2*1000/M9</f>
        <v>1.8272425249169436E-19</v>
      </c>
      <c r="N12" s="7" t="s">
        <v>0</v>
      </c>
    </row>
    <row r="13" spans="2:14" x14ac:dyDescent="0.55000000000000004">
      <c r="B13" s="5" t="s">
        <v>18</v>
      </c>
      <c r="C13" s="6">
        <f>C12/1000</f>
        <v>1.6611295681063122E-19</v>
      </c>
      <c r="D13" s="7" t="s">
        <v>15</v>
      </c>
      <c r="H13" s="6">
        <f>H12/1000</f>
        <v>4.1528239202657807E-21</v>
      </c>
      <c r="I13" s="7" t="s">
        <v>15</v>
      </c>
      <c r="M13" s="6">
        <f>M12/1000</f>
        <v>1.8272425249169436E-22</v>
      </c>
      <c r="N13" s="7" t="s">
        <v>15</v>
      </c>
    </row>
    <row r="14" spans="2:14" x14ac:dyDescent="0.55000000000000004">
      <c r="B14" s="5" t="s">
        <v>16</v>
      </c>
      <c r="C14" s="6">
        <f>C12/C3</f>
        <v>1.2037170783379075E-16</v>
      </c>
      <c r="D14" s="7" t="s">
        <v>17</v>
      </c>
      <c r="H14" s="6">
        <f>H12/H3</f>
        <v>2.6792412388811487E-18</v>
      </c>
      <c r="I14" s="7" t="s">
        <v>17</v>
      </c>
      <c r="M14" s="6">
        <f>M12/M3</f>
        <v>1.2346233276465836E-19</v>
      </c>
      <c r="N14" s="7" t="s">
        <v>17</v>
      </c>
    </row>
    <row r="15" spans="2:14" ht="20" x14ac:dyDescent="0.55000000000000004">
      <c r="B15" s="5" t="s">
        <v>18</v>
      </c>
      <c r="C15" s="6">
        <f>C14/1000/1000</f>
        <v>1.2037170783379074E-22</v>
      </c>
      <c r="D15" s="7" t="s">
        <v>21</v>
      </c>
      <c r="H15" s="6">
        <f>H14/1000/1000</f>
        <v>2.679241238881149E-24</v>
      </c>
      <c r="I15" s="7" t="s">
        <v>21</v>
      </c>
      <c r="M15" s="6">
        <f>M14/1000/1000</f>
        <v>1.2346233276465835E-25</v>
      </c>
      <c r="N15" s="7" t="s">
        <v>21</v>
      </c>
    </row>
    <row r="16" spans="2:14" x14ac:dyDescent="0.55000000000000004">
      <c r="B16" s="5" t="s">
        <v>12</v>
      </c>
      <c r="C16" s="6">
        <f>(C15*3/4/PI())^0.33333333</f>
        <v>3.0629883582512581E-8</v>
      </c>
      <c r="D16" s="7" t="s">
        <v>27</v>
      </c>
      <c r="H16" s="6">
        <f>(H15*3/4/PI())^0.33333333</f>
        <v>8.6160421978945088E-9</v>
      </c>
      <c r="I16" s="7" t="s">
        <v>27</v>
      </c>
      <c r="M16" s="6">
        <f>(M15*3/4/PI())^0.33333333</f>
        <v>3.0889819803112655E-9</v>
      </c>
      <c r="N16" s="7" t="s">
        <v>27</v>
      </c>
    </row>
    <row r="17" spans="1:15" x14ac:dyDescent="0.55000000000000004">
      <c r="B17" s="5" t="s">
        <v>29</v>
      </c>
      <c r="C17" s="14">
        <f>C16*1000000000</f>
        <v>30.62988358251258</v>
      </c>
      <c r="D17" s="7" t="s">
        <v>28</v>
      </c>
      <c r="H17" s="14">
        <f>H16*1000000000</f>
        <v>8.6160421978945081</v>
      </c>
      <c r="I17" s="7" t="s">
        <v>28</v>
      </c>
      <c r="M17" s="14">
        <f>M16*1000000000</f>
        <v>3.0889819803112655</v>
      </c>
      <c r="N17" s="7" t="s">
        <v>28</v>
      </c>
    </row>
    <row r="18" spans="1:15" ht="9.75" customHeight="1" x14ac:dyDescent="0.55000000000000004"/>
    <row r="19" spans="1:15" x14ac:dyDescent="0.55000000000000004">
      <c r="B19" s="18" t="s">
        <v>19</v>
      </c>
      <c r="C19" s="19"/>
      <c r="D19" s="19"/>
      <c r="I19"/>
      <c r="N19"/>
    </row>
    <row r="20" spans="1:15" x14ac:dyDescent="0.55000000000000004">
      <c r="B20" s="5" t="s">
        <v>1</v>
      </c>
      <c r="C20" s="6">
        <f>C15*C6*C8*C10</f>
        <v>1.1796427367711494E-14</v>
      </c>
      <c r="D20" s="7" t="s">
        <v>2</v>
      </c>
      <c r="H20" s="6">
        <f>H15*H6*H8*H10</f>
        <v>2.6256564141035259E-16</v>
      </c>
      <c r="I20" s="7" t="s">
        <v>2</v>
      </c>
      <c r="M20" s="6">
        <f>M15*M6*M8*M10</f>
        <v>1.209930861093652E-17</v>
      </c>
      <c r="N20" s="7" t="s">
        <v>2</v>
      </c>
    </row>
    <row r="21" spans="1:15" x14ac:dyDescent="0.55000000000000004">
      <c r="B21" s="5" t="s">
        <v>8</v>
      </c>
      <c r="C21" s="6">
        <f>C13*C8*C10</f>
        <v>1.6279069767441863E-14</v>
      </c>
      <c r="D21" s="7" t="s">
        <v>2</v>
      </c>
      <c r="H21" s="6">
        <f>H13*H8*H10</f>
        <v>4.0697674418604652E-16</v>
      </c>
      <c r="I21" s="7" t="s">
        <v>2</v>
      </c>
      <c r="M21" s="6">
        <f>M13*M8*M10</f>
        <v>1.7906976744186046E-17</v>
      </c>
      <c r="N21" s="7" t="s">
        <v>2</v>
      </c>
    </row>
    <row r="22" spans="1:15" x14ac:dyDescent="0.55000000000000004">
      <c r="B22" s="5" t="s">
        <v>25</v>
      </c>
      <c r="C22" s="6">
        <f>C21-C20</f>
        <v>4.4826423997303683E-15</v>
      </c>
      <c r="D22" s="7" t="s">
        <v>26</v>
      </c>
      <c r="E22" s="12" t="s">
        <v>31</v>
      </c>
      <c r="H22" s="6">
        <f>H21-H20</f>
        <v>1.4441110277569393E-16</v>
      </c>
      <c r="I22" s="7" t="s">
        <v>26</v>
      </c>
      <c r="J22" s="12" t="s">
        <v>31</v>
      </c>
      <c r="M22" s="6">
        <f>M21-M20</f>
        <v>5.8076681332495267E-18</v>
      </c>
      <c r="N22" s="7" t="s">
        <v>26</v>
      </c>
      <c r="O22" s="12" t="s">
        <v>31</v>
      </c>
    </row>
    <row r="23" spans="1:15" x14ac:dyDescent="0.55000000000000004">
      <c r="B23" s="5" t="s">
        <v>32</v>
      </c>
      <c r="C23" s="6">
        <f>C22/6/PI()/C7/C16</f>
        <v>7.7640375192036635E-7</v>
      </c>
      <c r="D23" s="7" t="s">
        <v>33</v>
      </c>
      <c r="H23" s="6">
        <f>H22/6/PI()/H7/H16</f>
        <v>8.891840095568058E-7</v>
      </c>
      <c r="I23" s="7" t="s">
        <v>33</v>
      </c>
      <c r="M23" s="6">
        <f>M22/6/PI()/M7/M16</f>
        <v>9.9743658497138288E-8</v>
      </c>
      <c r="N23" s="7" t="s">
        <v>33</v>
      </c>
    </row>
    <row r="24" spans="1:15" x14ac:dyDescent="0.55000000000000004">
      <c r="B24" s="5" t="s">
        <v>18</v>
      </c>
      <c r="C24" s="6">
        <f>C23*1000</f>
        <v>7.764037519203663E-4</v>
      </c>
      <c r="D24" s="7" t="s">
        <v>34</v>
      </c>
      <c r="H24" s="6">
        <f>H23*1000</f>
        <v>8.8918400955680576E-4</v>
      </c>
      <c r="I24" s="7" t="s">
        <v>34</v>
      </c>
      <c r="M24" s="6">
        <f>M23*1000</f>
        <v>9.9743658497138284E-5</v>
      </c>
      <c r="N24" s="7" t="s">
        <v>34</v>
      </c>
    </row>
    <row r="25" spans="1:15" x14ac:dyDescent="0.55000000000000004">
      <c r="B25" s="5" t="s">
        <v>35</v>
      </c>
      <c r="C25" s="15">
        <f>1/C24</f>
        <v>1287.9896542573217</v>
      </c>
      <c r="D25" s="7" t="s">
        <v>3</v>
      </c>
      <c r="H25" s="15">
        <f>1/H24</f>
        <v>1124.6266118735402</v>
      </c>
      <c r="I25" s="7" t="s">
        <v>3</v>
      </c>
      <c r="M25" s="15">
        <f>1/M24</f>
        <v>10025.700030129641</v>
      </c>
      <c r="N25" s="7" t="s">
        <v>3</v>
      </c>
    </row>
    <row r="26" spans="1:15" ht="10.5" customHeight="1" x14ac:dyDescent="0.55000000000000004">
      <c r="B26" s="2"/>
      <c r="C26" s="4"/>
      <c r="H26" s="4"/>
      <c r="M26" s="4"/>
    </row>
    <row r="27" spans="1:15" x14ac:dyDescent="0.55000000000000004">
      <c r="B27" s="5" t="s">
        <v>36</v>
      </c>
      <c r="C27" s="6">
        <f>C23/C10/C8</f>
        <v>7.9224872644935337E-12</v>
      </c>
      <c r="D27" s="7" t="s">
        <v>39</v>
      </c>
      <c r="H27" s="6">
        <f>H23/H10/H8</f>
        <v>9.0733062199674046E-12</v>
      </c>
      <c r="I27" s="7" t="s">
        <v>39</v>
      </c>
      <c r="M27" s="6">
        <f>M23/M10/M8</f>
        <v>1.0177924336442683E-12</v>
      </c>
      <c r="N27" s="7" t="s">
        <v>39</v>
      </c>
    </row>
    <row r="28" spans="1:15" x14ac:dyDescent="0.55000000000000004">
      <c r="B28" s="5" t="s">
        <v>37</v>
      </c>
      <c r="C28" s="14">
        <f>C27*10000000000000</f>
        <v>79.224872644935331</v>
      </c>
      <c r="D28" s="7" t="s">
        <v>38</v>
      </c>
      <c r="H28" s="14">
        <f>H27*10000000000000</f>
        <v>90.733062199674052</v>
      </c>
      <c r="I28" s="7" t="s">
        <v>38</v>
      </c>
      <c r="M28" s="14">
        <f>M27*10000000000000</f>
        <v>10.177924336442683</v>
      </c>
      <c r="N28" s="7" t="s">
        <v>38</v>
      </c>
    </row>
    <row r="29" spans="1:15" x14ac:dyDescent="0.55000000000000004">
      <c r="B29" s="20" t="s">
        <v>43</v>
      </c>
      <c r="C29" s="21" t="s">
        <v>44</v>
      </c>
    </row>
    <row r="30" spans="1:15" x14ac:dyDescent="0.55000000000000004">
      <c r="A30">
        <v>1</v>
      </c>
      <c r="B30" s="22">
        <v>5000</v>
      </c>
      <c r="C30" s="23">
        <v>10.752469391623301</v>
      </c>
    </row>
    <row r="31" spans="1:15" x14ac:dyDescent="0.55000000000000004">
      <c r="A31">
        <v>2</v>
      </c>
      <c r="B31" s="22">
        <v>10000</v>
      </c>
      <c r="C31" s="23">
        <v>17.068481262955231</v>
      </c>
    </row>
    <row r="32" spans="1:15" x14ac:dyDescent="0.55000000000000004">
      <c r="A32">
        <v>3</v>
      </c>
      <c r="B32" s="22">
        <v>15000</v>
      </c>
      <c r="C32" s="23">
        <v>22.366037721281671</v>
      </c>
    </row>
    <row r="33" spans="1:3" x14ac:dyDescent="0.55000000000000004">
      <c r="A33">
        <v>4</v>
      </c>
      <c r="B33" s="22">
        <v>20000</v>
      </c>
      <c r="C33" s="23">
        <v>27.094525174916239</v>
      </c>
    </row>
    <row r="34" spans="1:3" x14ac:dyDescent="0.55000000000000004">
      <c r="A34">
        <v>5</v>
      </c>
      <c r="B34" s="22">
        <v>25000</v>
      </c>
      <c r="C34" s="23">
        <v>31.440411399368688</v>
      </c>
    </row>
    <row r="35" spans="1:3" x14ac:dyDescent="0.55000000000000004">
      <c r="A35">
        <v>6</v>
      </c>
      <c r="B35" s="22">
        <v>30000</v>
      </c>
      <c r="C35" s="23">
        <v>35.503871889154262</v>
      </c>
    </row>
    <row r="36" spans="1:3" x14ac:dyDescent="0.55000000000000004">
      <c r="A36">
        <v>7</v>
      </c>
      <c r="B36" s="22">
        <v>35000</v>
      </c>
      <c r="C36" s="23">
        <v>39.3465728968307</v>
      </c>
    </row>
    <row r="37" spans="1:3" x14ac:dyDescent="0.55000000000000004">
      <c r="A37">
        <v>8</v>
      </c>
      <c r="B37" s="22">
        <v>40000</v>
      </c>
      <c r="C37" s="23">
        <v>43.0098778646149</v>
      </c>
    </row>
    <row r="38" spans="1:3" x14ac:dyDescent="0.55000000000000004">
      <c r="A38">
        <v>9</v>
      </c>
      <c r="B38" s="22">
        <v>45000</v>
      </c>
      <c r="C38" s="23">
        <v>46.523233420176751</v>
      </c>
    </row>
    <row r="39" spans="1:3" x14ac:dyDescent="0.55000000000000004">
      <c r="A39">
        <v>10</v>
      </c>
      <c r="B39" s="22">
        <v>50000</v>
      </c>
      <c r="C39" s="23">
        <v>49.908542244983956</v>
      </c>
    </row>
    <row r="40" spans="1:3" x14ac:dyDescent="0.55000000000000004">
      <c r="A40">
        <v>11</v>
      </c>
      <c r="B40" s="22">
        <v>55000</v>
      </c>
      <c r="C40" s="23">
        <v>53.182654266912131</v>
      </c>
    </row>
    <row r="41" spans="1:3" x14ac:dyDescent="0.55000000000000004">
      <c r="A41">
        <v>12</v>
      </c>
      <c r="B41" s="22">
        <v>60000</v>
      </c>
      <c r="C41" s="23">
        <v>56.358883716004442</v>
      </c>
    </row>
    <row r="42" spans="1:3" x14ac:dyDescent="0.55000000000000004">
      <c r="A42">
        <v>13</v>
      </c>
      <c r="B42" s="22">
        <v>65000</v>
      </c>
      <c r="C42" s="23">
        <v>59.447982465530174</v>
      </c>
    </row>
    <row r="43" spans="1:3" x14ac:dyDescent="0.55000000000000004">
      <c r="A43">
        <v>14</v>
      </c>
      <c r="B43" s="22">
        <v>70000</v>
      </c>
      <c r="C43" s="23">
        <v>62.458791352082862</v>
      </c>
    </row>
    <row r="44" spans="1:3" x14ac:dyDescent="0.55000000000000004">
      <c r="A44">
        <v>15</v>
      </c>
      <c r="B44" s="22">
        <v>75000</v>
      </c>
      <c r="C44" s="23">
        <v>65.398691381416228</v>
      </c>
    </row>
    <row r="45" spans="1:3" x14ac:dyDescent="0.55000000000000004">
      <c r="A45">
        <v>16</v>
      </c>
      <c r="B45" s="22">
        <v>80000</v>
      </c>
      <c r="C45" s="23">
        <v>68.273925525059852</v>
      </c>
    </row>
    <row r="46" spans="1:3" x14ac:dyDescent="0.55000000000000004">
      <c r="A46">
        <v>17</v>
      </c>
      <c r="B46" s="22">
        <v>85000</v>
      </c>
      <c r="C46" s="23">
        <v>71.089833975397937</v>
      </c>
    </row>
    <row r="47" spans="1:3" x14ac:dyDescent="0.55000000000000004">
      <c r="A47">
        <v>18</v>
      </c>
      <c r="B47" s="22">
        <v>90000</v>
      </c>
      <c r="C47" s="23">
        <v>73.851029842782651</v>
      </c>
    </row>
    <row r="48" spans="1:3" x14ac:dyDescent="0.55000000000000004">
      <c r="A48">
        <v>19</v>
      </c>
      <c r="B48" s="22">
        <v>95000</v>
      </c>
      <c r="C48" s="23">
        <v>76.561532835143012</v>
      </c>
    </row>
    <row r="49" spans="1:3" x14ac:dyDescent="0.55000000000000004">
      <c r="A49">
        <v>20</v>
      </c>
      <c r="B49" s="22">
        <v>100000</v>
      </c>
      <c r="C49" s="23">
        <v>79.224872644935331</v>
      </c>
    </row>
  </sheetData>
  <mergeCells count="1">
    <mergeCell ref="B19:D19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E39" sqref="E39:F41"/>
    </sheetView>
  </sheetViews>
  <sheetFormatPr defaultRowHeight="18" x14ac:dyDescent="0.5500000000000000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S_Value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SKamimura</dc:creator>
  <cp:lastModifiedBy>SKamimura</cp:lastModifiedBy>
  <dcterms:created xsi:type="dcterms:W3CDTF">2019-10-01T01:59:55Z</dcterms:created>
  <dcterms:modified xsi:type="dcterms:W3CDTF">2019-10-01T05:19:39Z</dcterms:modified>
</cp:coreProperties>
</file>