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 codeName="{0EBEE25D-5E30-3CCF-7B8A-937B5088EA05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Kamimura\http_ChuoNano\books\xls\"/>
    </mc:Choice>
  </mc:AlternateContent>
  <bookViews>
    <workbookView xWindow="0" yWindow="0" windowWidth="19200" windowHeight="7580" activeTab="1"/>
  </bookViews>
  <sheets>
    <sheet name="解説" sheetId="2" r:id="rId1"/>
    <sheet name="CC_Loop" sheetId="1" r:id="rId2"/>
    <sheet name="CC_Flow" sheetId="3" r:id="rId3"/>
    <sheet name="PC_Flow" sheetId="4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I10" i="1"/>
  <c r="I11" i="1"/>
  <c r="I12" i="1"/>
  <c r="I13" i="1"/>
  <c r="I14" i="1"/>
  <c r="I15" i="1"/>
  <c r="I16" i="1"/>
  <c r="I17" i="1"/>
  <c r="I18" i="1"/>
  <c r="I19" i="1"/>
  <c r="I20" i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0" i="4" l="1"/>
  <c r="I21" i="4"/>
  <c r="I22" i="4"/>
  <c r="I23" i="4"/>
  <c r="K19" i="4"/>
  <c r="K20" i="4"/>
  <c r="K21" i="4"/>
  <c r="K22" i="4"/>
  <c r="K23" i="4"/>
  <c r="K15" i="4"/>
  <c r="K16" i="4"/>
  <c r="K17" i="4"/>
  <c r="K18" i="4"/>
  <c r="I15" i="4"/>
  <c r="I16" i="4"/>
  <c r="I17" i="4"/>
  <c r="I18" i="4"/>
  <c r="I19" i="4"/>
  <c r="I24" i="4"/>
  <c r="I8" i="4"/>
  <c r="I9" i="4"/>
  <c r="I10" i="4"/>
  <c r="I11" i="4"/>
  <c r="I12" i="4"/>
  <c r="I13" i="4"/>
  <c r="I14" i="4"/>
  <c r="I7" i="4"/>
  <c r="I6" i="4"/>
  <c r="K24" i="4"/>
  <c r="K14" i="4"/>
  <c r="K13" i="4"/>
  <c r="K12" i="4"/>
  <c r="K11" i="4"/>
  <c r="K10" i="4"/>
  <c r="K9" i="4"/>
  <c r="K8" i="4"/>
  <c r="K7" i="4"/>
  <c r="K6" i="4"/>
  <c r="K24" i="1"/>
  <c r="I24" i="1"/>
  <c r="K23" i="1"/>
  <c r="I23" i="1"/>
  <c r="K22" i="1"/>
  <c r="I22" i="1"/>
  <c r="I21" i="1"/>
  <c r="I9" i="1"/>
  <c r="K8" i="1"/>
  <c r="I8" i="1"/>
  <c r="K7" i="1"/>
  <c r="I7" i="1"/>
  <c r="K6" i="1"/>
  <c r="I6" i="1"/>
  <c r="K24" i="3"/>
  <c r="K23" i="3"/>
  <c r="K7" i="3"/>
  <c r="I7" i="3"/>
  <c r="I21" i="3"/>
  <c r="I22" i="3"/>
  <c r="I23" i="3"/>
  <c r="I6" i="3"/>
  <c r="H1" i="1" l="1"/>
  <c r="J3" i="1"/>
  <c r="O27" i="1" l="1"/>
  <c r="O26" i="3"/>
  <c r="O27" i="3"/>
  <c r="I24" i="3"/>
  <c r="K6" i="3"/>
  <c r="E27" i="1"/>
  <c r="E26" i="1"/>
  <c r="O27" i="4" l="1"/>
  <c r="A10" i="4" s="1"/>
  <c r="E26" i="4"/>
  <c r="E27" i="4"/>
  <c r="A8" i="4" s="1"/>
  <c r="E25" i="4"/>
  <c r="E24" i="4"/>
  <c r="F24" i="4"/>
  <c r="G24" i="4"/>
  <c r="H24" i="4"/>
  <c r="G6" i="4"/>
  <c r="H6" i="4"/>
  <c r="F6" i="4"/>
  <c r="E5" i="4"/>
  <c r="E6" i="4"/>
  <c r="E4" i="4"/>
  <c r="E3" i="4"/>
  <c r="O26" i="4"/>
  <c r="O25" i="4"/>
  <c r="O24" i="4"/>
  <c r="N24" i="4"/>
  <c r="M24" i="4"/>
  <c r="L24" i="4"/>
  <c r="O6" i="4"/>
  <c r="N6" i="4"/>
  <c r="M6" i="4"/>
  <c r="L6" i="4"/>
  <c r="O5" i="4"/>
  <c r="O4" i="4"/>
  <c r="O3" i="4"/>
  <c r="O3" i="3"/>
  <c r="A10" i="3"/>
  <c r="E27" i="3"/>
  <c r="E26" i="3"/>
  <c r="O25" i="3"/>
  <c r="E25" i="3"/>
  <c r="O24" i="3"/>
  <c r="N24" i="3"/>
  <c r="M24" i="3"/>
  <c r="L24" i="3"/>
  <c r="H24" i="3"/>
  <c r="G24" i="3"/>
  <c r="F24" i="3"/>
  <c r="E24" i="3"/>
  <c r="O6" i="3"/>
  <c r="N6" i="3"/>
  <c r="M6" i="3"/>
  <c r="L6" i="3"/>
  <c r="H6" i="3"/>
  <c r="G6" i="3"/>
  <c r="F6" i="3"/>
  <c r="E6" i="3"/>
  <c r="O5" i="3"/>
  <c r="E5" i="3"/>
  <c r="O4" i="3"/>
  <c r="E4" i="3"/>
  <c r="E3" i="3"/>
  <c r="P14" i="4" l="1"/>
  <c r="P9" i="4"/>
  <c r="P14" i="3"/>
  <c r="A8" i="3"/>
  <c r="P9" i="3"/>
  <c r="P13" i="4" l="1"/>
  <c r="P11" i="4"/>
  <c r="P10" i="4"/>
  <c r="P12" i="4"/>
  <c r="P13" i="3"/>
  <c r="P12" i="3"/>
  <c r="P10" i="3"/>
  <c r="P11" i="3"/>
  <c r="A12" i="1"/>
  <c r="E25" i="1" l="1"/>
  <c r="E24" i="1"/>
  <c r="F24" i="1"/>
  <c r="G24" i="1"/>
  <c r="H24" i="1"/>
  <c r="F6" i="1"/>
  <c r="G6" i="1"/>
  <c r="H6" i="1"/>
  <c r="E6" i="1"/>
  <c r="E4" i="1"/>
  <c r="E5" i="1"/>
  <c r="E3" i="1"/>
  <c r="F3" i="1"/>
  <c r="G3" i="1"/>
  <c r="H3" i="1"/>
  <c r="I3" i="1"/>
  <c r="O26" i="1"/>
  <c r="A8" i="1"/>
  <c r="O25" i="1"/>
  <c r="M24" i="1"/>
  <c r="N24" i="1"/>
  <c r="O24" i="1"/>
  <c r="L24" i="1"/>
  <c r="L6" i="1"/>
  <c r="M6" i="1"/>
  <c r="N6" i="1"/>
  <c r="O5" i="1"/>
  <c r="O6" i="1"/>
  <c r="O4" i="1"/>
  <c r="M3" i="1"/>
  <c r="N3" i="1"/>
  <c r="O3" i="1"/>
  <c r="L3" i="1"/>
  <c r="K3" i="1"/>
  <c r="P14" i="1" l="1"/>
  <c r="P9" i="1"/>
  <c r="P13" i="1" l="1"/>
  <c r="P10" i="1"/>
  <c r="P12" i="1"/>
  <c r="P11" i="1"/>
</calcChain>
</file>

<file path=xl/sharedStrings.xml><?xml version="1.0" encoding="utf-8"?>
<sst xmlns="http://schemas.openxmlformats.org/spreadsheetml/2006/main" count="177" uniqueCount="64">
  <si>
    <t>Diffusion rate</t>
    <phoneticPr fontId="2"/>
  </si>
  <si>
    <t>Input</t>
    <phoneticPr fontId="2"/>
  </si>
  <si>
    <t>Output</t>
    <phoneticPr fontId="2"/>
  </si>
  <si>
    <t>Secretion</t>
    <phoneticPr fontId="2"/>
  </si>
  <si>
    <t>Storage</t>
    <phoneticPr fontId="2"/>
  </si>
  <si>
    <t>⇋</t>
    <phoneticPr fontId="2"/>
  </si>
  <si>
    <t>Initial</t>
    <phoneticPr fontId="2"/>
  </si>
  <si>
    <t>Ctrl+Shft+I</t>
    <phoneticPr fontId="2"/>
  </si>
  <si>
    <t>To intialize:</t>
    <phoneticPr fontId="2"/>
  </si>
  <si>
    <t>Automatic run:</t>
    <phoneticPr fontId="2"/>
  </si>
  <si>
    <t>Ctrl+Shft+A</t>
    <phoneticPr fontId="2"/>
  </si>
  <si>
    <t>Single run:</t>
    <phoneticPr fontId="2"/>
  </si>
  <si>
    <t>Ctrl+Shft+L</t>
    <phoneticPr fontId="2"/>
  </si>
  <si>
    <t>Max</t>
    <phoneticPr fontId="2"/>
  </si>
  <si>
    <t>Min</t>
    <phoneticPr fontId="2"/>
  </si>
  <si>
    <t>To intialize:</t>
  </si>
  <si>
    <t>Automatic run:</t>
  </si>
  <si>
    <t>Input A</t>
    <phoneticPr fontId="2"/>
  </si>
  <si>
    <t>Input B</t>
    <phoneticPr fontId="2"/>
  </si>
  <si>
    <t>Output A</t>
    <phoneticPr fontId="2"/>
  </si>
  <si>
    <t>Output B</t>
    <phoneticPr fontId="2"/>
  </si>
  <si>
    <t>Ctrl+Shft+F</t>
    <phoneticPr fontId="2"/>
  </si>
  <si>
    <t>Ctrl+Shft+G</t>
    <phoneticPr fontId="2"/>
  </si>
  <si>
    <t>Ctrl+Shft+H</t>
    <phoneticPr fontId="2"/>
  </si>
  <si>
    <t>Ctrl+Shft+P</t>
    <phoneticPr fontId="2"/>
  </si>
  <si>
    <t>Ctrl+Shft+O</t>
    <phoneticPr fontId="2"/>
  </si>
  <si>
    <t>対向流システムのシミュレーション</t>
    <rPh sb="0" eb="2">
      <t>タイコウ</t>
    </rPh>
    <rPh sb="2" eb="3">
      <t>リュウ</t>
    </rPh>
    <phoneticPr fontId="2"/>
  </si>
  <si>
    <t>1)　シートの説明</t>
    <rPh sb="7" eb="9">
      <t>セツメイ</t>
    </rPh>
    <phoneticPr fontId="2"/>
  </si>
  <si>
    <t>CC_Loop</t>
    <phoneticPr fontId="2"/>
  </si>
  <si>
    <t>PC_Flow</t>
    <phoneticPr fontId="2"/>
  </si>
  <si>
    <t>CC_Flow</t>
    <phoneticPr fontId="2"/>
  </si>
  <si>
    <t>対向流によって濃度コントロール後に分泌するしくみ</t>
    <rPh sb="0" eb="2">
      <t>タイコウ</t>
    </rPh>
    <rPh sb="2" eb="3">
      <t>リュウ</t>
    </rPh>
    <rPh sb="7" eb="9">
      <t>ノウド</t>
    </rPh>
    <rPh sb="15" eb="16">
      <t>ゴ</t>
    </rPh>
    <rPh sb="17" eb="19">
      <t>ブンピツ</t>
    </rPh>
    <phoneticPr fontId="2"/>
  </si>
  <si>
    <t>対向流による物質交換機構</t>
    <rPh sb="0" eb="2">
      <t>タイコウ</t>
    </rPh>
    <rPh sb="2" eb="3">
      <t>リュウ</t>
    </rPh>
    <rPh sb="6" eb="8">
      <t>ブシツ</t>
    </rPh>
    <rPh sb="8" eb="10">
      <t>コウカン</t>
    </rPh>
    <rPh sb="10" eb="12">
      <t>キコウ</t>
    </rPh>
    <phoneticPr fontId="2"/>
  </si>
  <si>
    <t>平行流による物質交換機構</t>
    <rPh sb="0" eb="2">
      <t>ヘイコウ</t>
    </rPh>
    <rPh sb="2" eb="3">
      <t>リュウ</t>
    </rPh>
    <rPh sb="6" eb="8">
      <t>ブシツ</t>
    </rPh>
    <rPh sb="8" eb="10">
      <t>コウカン</t>
    </rPh>
    <rPh sb="10" eb="12">
      <t>キコウ</t>
    </rPh>
    <phoneticPr fontId="2"/>
  </si>
  <si>
    <t>2)　使い方</t>
    <rPh sb="3" eb="4">
      <t>ツカ</t>
    </rPh>
    <rPh sb="5" eb="6">
      <t>カタ</t>
    </rPh>
    <phoneticPr fontId="2"/>
  </si>
  <si>
    <t>Single run:</t>
  </si>
  <si>
    <t>AS列以降に記された数値（初期値）に置換する作業の実施</t>
    <rPh sb="2" eb="3">
      <t>レツ</t>
    </rPh>
    <rPh sb="3" eb="5">
      <t>イコウ</t>
    </rPh>
    <rPh sb="6" eb="7">
      <t>シル</t>
    </rPh>
    <rPh sb="10" eb="12">
      <t>スウチ</t>
    </rPh>
    <rPh sb="13" eb="16">
      <t>ショキチ</t>
    </rPh>
    <rPh sb="18" eb="20">
      <t>チカン</t>
    </rPh>
    <rPh sb="22" eb="24">
      <t>サギョウ</t>
    </rPh>
    <rPh sb="25" eb="27">
      <t>ジッシ</t>
    </rPh>
    <phoneticPr fontId="2"/>
  </si>
  <si>
    <t>流れのシミュレーション実施（１回のみ）</t>
    <rPh sb="0" eb="1">
      <t>ナガ</t>
    </rPh>
    <rPh sb="11" eb="13">
      <t>ジッシ</t>
    </rPh>
    <rPh sb="15" eb="16">
      <t>カイ</t>
    </rPh>
    <phoneticPr fontId="2"/>
  </si>
  <si>
    <t>流れのシミュレーション実施（２０回）</t>
    <rPh sb="0" eb="1">
      <t>ナガ</t>
    </rPh>
    <rPh sb="11" eb="13">
      <t>ジッシ</t>
    </rPh>
    <rPh sb="16" eb="17">
      <t>カイ</t>
    </rPh>
    <phoneticPr fontId="2"/>
  </si>
  <si>
    <t>3)　プログラム作動原理</t>
    <rPh sb="8" eb="10">
      <t>サドウ</t>
    </rPh>
    <rPh sb="10" eb="12">
      <t>ゲンリ</t>
    </rPh>
    <phoneticPr fontId="2"/>
  </si>
  <si>
    <t>C列のデータをAE列データにコピー</t>
    <rPh sb="1" eb="2">
      <t>レツ</t>
    </rPh>
    <rPh sb="9" eb="10">
      <t>レツ</t>
    </rPh>
    <phoneticPr fontId="2"/>
  </si>
  <si>
    <t>C列にAE列からの数値を元に演算（隣接セルからの計算）して記入</t>
    <rPh sb="1" eb="2">
      <t>レツ</t>
    </rPh>
    <rPh sb="5" eb="6">
      <t>レツ</t>
    </rPh>
    <rPh sb="9" eb="11">
      <t>スウチ</t>
    </rPh>
    <rPh sb="12" eb="13">
      <t>モト</t>
    </rPh>
    <rPh sb="14" eb="16">
      <t>エンザン</t>
    </rPh>
    <rPh sb="17" eb="19">
      <t>リンセツ</t>
    </rPh>
    <rPh sb="24" eb="26">
      <t>ケイサン</t>
    </rPh>
    <rPh sb="29" eb="31">
      <t>キニュウ</t>
    </rPh>
    <phoneticPr fontId="2"/>
  </si>
  <si>
    <t>A列に系への入力値・拡散（⇋）の速度を入力して条件設定</t>
    <rPh sb="1" eb="2">
      <t>レツ</t>
    </rPh>
    <rPh sb="3" eb="4">
      <t>ケイ</t>
    </rPh>
    <rPh sb="6" eb="8">
      <t>ニュウリョク</t>
    </rPh>
    <rPh sb="8" eb="9">
      <t>チ</t>
    </rPh>
    <rPh sb="10" eb="12">
      <t>カクサン</t>
    </rPh>
    <rPh sb="16" eb="18">
      <t>ソクド</t>
    </rPh>
    <rPh sb="19" eb="21">
      <t>ニュウリョク</t>
    </rPh>
    <rPh sb="23" eb="25">
      <t>ジョウケン</t>
    </rPh>
    <rPh sb="25" eb="27">
      <t>セッテイ</t>
    </rPh>
    <phoneticPr fontId="2"/>
  </si>
  <si>
    <t>Automatic run:</t>
    <phoneticPr fontId="2"/>
  </si>
  <si>
    <t>Ctrl+Shft+G</t>
    <phoneticPr fontId="2"/>
  </si>
  <si>
    <t>To intialize:</t>
    <phoneticPr fontId="2"/>
  </si>
  <si>
    <t>Automatic run:</t>
    <phoneticPr fontId="2"/>
  </si>
  <si>
    <t>To intialize:</t>
    <phoneticPr fontId="2"/>
  </si>
  <si>
    <t>Ctrl+Shft+A</t>
    <phoneticPr fontId="2"/>
  </si>
  <si>
    <t>Ctrl+Shft+I</t>
    <phoneticPr fontId="2"/>
  </si>
  <si>
    <t>Ctrl+Shft+U</t>
    <phoneticPr fontId="2"/>
  </si>
  <si>
    <t>Input A</t>
    <phoneticPr fontId="2"/>
  </si>
  <si>
    <t>Ctrl+Shft+F</t>
    <phoneticPr fontId="2"/>
  </si>
  <si>
    <t>To intialize:</t>
    <phoneticPr fontId="2"/>
  </si>
  <si>
    <t>Automatic run:</t>
    <phoneticPr fontId="2"/>
  </si>
  <si>
    <t>Ctrl+Shft+U</t>
    <phoneticPr fontId="2"/>
  </si>
  <si>
    <t>Single run:</t>
    <phoneticPr fontId="2"/>
  </si>
  <si>
    <t>Ctrl+Shft+P</t>
    <phoneticPr fontId="2"/>
  </si>
  <si>
    <t>Ctrl+Shft+O</t>
    <phoneticPr fontId="2"/>
  </si>
  <si>
    <t>⇋</t>
    <phoneticPr fontId="2"/>
  </si>
  <si>
    <t>⇋</t>
    <phoneticPr fontId="2"/>
  </si>
  <si>
    <t>⇋</t>
    <phoneticPr fontId="2"/>
  </si>
  <si>
    <t>⇋</t>
    <phoneticPr fontId="2"/>
  </si>
  <si>
    <t>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</si>
</sst>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rgb="FF0000FF"/>
      <name val="游ゴシック"/>
      <family val="3"/>
      <charset val="128"/>
      <scheme val="minor"/>
    </font>
    <font>
      <sz val="11"/>
      <color theme="1"/>
      <name val="Georgia"/>
      <family val="1"/>
    </font>
    <font>
      <sz val="14"/>
      <color theme="1"/>
      <name val="ＭＳ 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6"/>
      <color rgb="FFFF0000"/>
      <name val="Yu Gothic"/>
      <family val="3"/>
      <charset val="128"/>
    </font>
    <font>
      <b/>
      <sz val="6"/>
      <color rgb="FF0000FF"/>
      <name val="游ゴシック"/>
      <family val="3"/>
      <charset val="128"/>
      <scheme val="minor"/>
    </font>
    <font>
      <b/>
      <sz val="8"/>
      <color rgb="FFFF0000"/>
      <name val="Yu Gothic"/>
      <family val="3"/>
      <charset val="128"/>
    </font>
    <font>
      <b/>
      <sz val="9"/>
      <color rgb="FF0000FF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5" fillId="6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107950</xdr:rowOff>
    </xdr:from>
    <xdr:to>
      <xdr:col>13</xdr:col>
      <xdr:colOff>139700</xdr:colOff>
      <xdr:row>13</xdr:row>
      <xdr:rowOff>209550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C2CB5A2-70E7-4A0F-9D83-102DFF916CCE}"/>
            </a:ext>
          </a:extLst>
        </xdr:cNvPr>
        <xdr:cNvSpPr/>
      </xdr:nvSpPr>
      <xdr:spPr>
        <a:xfrm>
          <a:off x="3689350" y="219075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9</xdr:row>
      <xdr:rowOff>63500</xdr:rowOff>
    </xdr:from>
    <xdr:to>
      <xdr:col>6</xdr:col>
      <xdr:colOff>196850</xdr:colOff>
      <xdr:row>13</xdr:row>
      <xdr:rowOff>165100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56522817-B291-47D6-A669-327B520665DF}"/>
            </a:ext>
          </a:extLst>
        </xdr:cNvPr>
        <xdr:cNvSpPr/>
      </xdr:nvSpPr>
      <xdr:spPr>
        <a:xfrm rot="10800000">
          <a:off x="2057400" y="214630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107950</xdr:rowOff>
    </xdr:from>
    <xdr:to>
      <xdr:col>13</xdr:col>
      <xdr:colOff>139700</xdr:colOff>
      <xdr:row>13</xdr:row>
      <xdr:rowOff>209550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411C3FED-AA5A-42CC-8072-3890D4E83366}"/>
            </a:ext>
          </a:extLst>
        </xdr:cNvPr>
        <xdr:cNvSpPr/>
      </xdr:nvSpPr>
      <xdr:spPr>
        <a:xfrm>
          <a:off x="3390900" y="219075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9</xdr:row>
      <xdr:rowOff>63500</xdr:rowOff>
    </xdr:from>
    <xdr:to>
      <xdr:col>6</xdr:col>
      <xdr:colOff>196850</xdr:colOff>
      <xdr:row>13</xdr:row>
      <xdr:rowOff>165100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F94EE387-FEC0-4E2B-8EE8-DCFA6C46F822}"/>
            </a:ext>
          </a:extLst>
        </xdr:cNvPr>
        <xdr:cNvSpPr/>
      </xdr:nvSpPr>
      <xdr:spPr>
        <a:xfrm rot="10800000">
          <a:off x="1758950" y="214630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107950</xdr:rowOff>
    </xdr:from>
    <xdr:to>
      <xdr:col>13</xdr:col>
      <xdr:colOff>139700</xdr:colOff>
      <xdr:row>13</xdr:row>
      <xdr:rowOff>209550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EAF3F0A-421A-443E-AA83-B01779BBFA3D}"/>
            </a:ext>
          </a:extLst>
        </xdr:cNvPr>
        <xdr:cNvSpPr/>
      </xdr:nvSpPr>
      <xdr:spPr>
        <a:xfrm>
          <a:off x="3670300" y="216535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9</xdr:row>
      <xdr:rowOff>63500</xdr:rowOff>
    </xdr:from>
    <xdr:to>
      <xdr:col>6</xdr:col>
      <xdr:colOff>196850</xdr:colOff>
      <xdr:row>13</xdr:row>
      <xdr:rowOff>165100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5156BA5D-769E-408C-AC14-78857DFA1982}"/>
            </a:ext>
          </a:extLst>
        </xdr:cNvPr>
        <xdr:cNvSpPr/>
      </xdr:nvSpPr>
      <xdr:spPr>
        <a:xfrm>
          <a:off x="2038350" y="2120900"/>
          <a:ext cx="342900" cy="1016000"/>
        </a:xfrm>
        <a:prstGeom prst="downArrow">
          <a:avLst/>
        </a:prstGeom>
        <a:solidFill>
          <a:srgbClr val="FFFF66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8"/>
  <sheetViews>
    <sheetView workbookViewId="0">
      <selection activeCell="R20" sqref="R20"/>
    </sheetView>
  </sheetViews>
  <sheetFormatPr defaultRowHeight="18"/>
  <cols>
    <col min="1" max="1" width="2.58203125" customWidth="1"/>
    <col min="2" max="3" width="3.6640625" customWidth="1"/>
    <col min="4" max="4" width="15.75" customWidth="1"/>
    <col min="5" max="8" width="3.6640625" customWidth="1"/>
  </cols>
  <sheetData>
    <row r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>
      <c r="A2" s="21"/>
      <c r="B2" s="21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>
      <c r="A3" s="21"/>
      <c r="B3" s="21"/>
      <c r="C3" s="21" t="s">
        <v>27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21"/>
      <c r="B4" s="21"/>
      <c r="C4" s="21"/>
      <c r="D4" s="21" t="s">
        <v>28</v>
      </c>
      <c r="E4" s="21" t="s">
        <v>31</v>
      </c>
      <c r="F4" s="21"/>
      <c r="G4" s="21"/>
      <c r="H4" s="21"/>
      <c r="I4" s="21"/>
      <c r="J4" s="21"/>
      <c r="K4" s="21"/>
      <c r="L4" s="21"/>
      <c r="M4" s="21"/>
      <c r="N4" s="21"/>
    </row>
    <row r="5" spans="1:14">
      <c r="A5" s="21"/>
      <c r="B5" s="21"/>
      <c r="C5" s="21"/>
      <c r="D5" s="21" t="s">
        <v>30</v>
      </c>
      <c r="E5" s="21" t="s">
        <v>32</v>
      </c>
      <c r="F5" s="21"/>
      <c r="G5" s="21"/>
      <c r="H5" s="21"/>
      <c r="I5" s="21"/>
      <c r="J5" s="21"/>
      <c r="K5" s="21"/>
      <c r="L5" s="21"/>
      <c r="M5" s="21"/>
      <c r="N5" s="21"/>
    </row>
    <row r="6" spans="1:14">
      <c r="A6" s="21"/>
      <c r="B6" s="21"/>
      <c r="C6" s="21"/>
      <c r="D6" s="21" t="s">
        <v>29</v>
      </c>
      <c r="E6" s="21" t="s">
        <v>33</v>
      </c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>
      <c r="A8" s="21"/>
      <c r="B8" s="21"/>
      <c r="C8" s="21" t="s">
        <v>34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>
      <c r="A9" s="21"/>
      <c r="B9" s="21"/>
      <c r="C9" s="21"/>
      <c r="D9" s="21" t="s">
        <v>15</v>
      </c>
      <c r="E9" s="21" t="s">
        <v>36</v>
      </c>
      <c r="F9" s="21"/>
      <c r="G9" s="21"/>
      <c r="H9" s="21"/>
      <c r="I9" s="21"/>
      <c r="J9" s="21"/>
      <c r="K9" s="21"/>
      <c r="L9" s="21"/>
      <c r="M9" s="21"/>
      <c r="N9" s="21"/>
    </row>
    <row r="10" spans="1:14">
      <c r="A10" s="21"/>
      <c r="B10" s="21"/>
      <c r="C10" s="21"/>
      <c r="D10" s="21" t="s">
        <v>16</v>
      </c>
      <c r="E10" s="21" t="s">
        <v>38</v>
      </c>
      <c r="F10" s="21"/>
      <c r="G10" s="21"/>
      <c r="H10" s="21"/>
      <c r="I10" s="21"/>
      <c r="J10" s="21"/>
      <c r="K10" s="21"/>
      <c r="L10" s="21"/>
      <c r="M10" s="21"/>
      <c r="N10" s="21"/>
    </row>
    <row r="11" spans="1:14">
      <c r="A11" s="21"/>
      <c r="B11" s="21"/>
      <c r="C11" s="21"/>
      <c r="D11" s="21" t="s">
        <v>35</v>
      </c>
      <c r="E11" s="21" t="s">
        <v>37</v>
      </c>
      <c r="F11" s="21"/>
      <c r="G11" s="21"/>
      <c r="H11" s="21"/>
      <c r="I11" s="21"/>
      <c r="J11" s="21"/>
      <c r="K11" s="21"/>
      <c r="L11" s="21"/>
      <c r="M11" s="21"/>
      <c r="N11" s="21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>
      <c r="A13" s="21"/>
      <c r="B13" s="21"/>
      <c r="C13" s="21" t="s">
        <v>39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21"/>
      <c r="B14" s="21"/>
      <c r="C14" s="21"/>
      <c r="D14" s="21" t="s">
        <v>42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>
      <c r="A15" s="21"/>
      <c r="B15" s="21"/>
      <c r="C15" s="21"/>
      <c r="D15" s="21" t="s">
        <v>41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>
      <c r="A16" s="21"/>
      <c r="B16" s="21"/>
      <c r="C16" s="21"/>
      <c r="D16" s="21" t="s">
        <v>40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34"/>
  <sheetViews>
    <sheetView tabSelected="1" zoomScale="115" zoomScaleNormal="115" workbookViewId="0">
      <selection activeCell="A11" sqref="A11"/>
    </sheetView>
  </sheetViews>
  <sheetFormatPr defaultRowHeight="15" customHeight="1"/>
  <cols>
    <col min="1" max="1" width="12.83203125" style="2" customWidth="1"/>
    <col min="2" max="2" width="3.1640625" customWidth="1"/>
    <col min="3" max="14" width="3.1640625" style="9" customWidth="1"/>
    <col min="15" max="15" width="3" style="9" customWidth="1"/>
    <col min="16" max="16" width="4.5" style="9" customWidth="1"/>
    <col min="17" max="17" width="3" style="9" customWidth="1"/>
    <col min="18" max="18" width="4.4140625" style="9" customWidth="1"/>
    <col min="19" max="19" width="6.6640625" style="9" customWidth="1"/>
    <col min="20" max="20" width="6.6640625" customWidth="1"/>
    <col min="21" max="29" width="19.9140625" customWidth="1"/>
    <col min="30" max="30" width="8.33203125" style="2" customWidth="1"/>
    <col min="31" max="40" width="3.1640625" style="2" customWidth="1"/>
    <col min="41" max="42" width="3" style="2" customWidth="1"/>
    <col min="44" max="54" width="3.1640625" style="23" customWidth="1"/>
    <col min="55" max="56" width="3" style="23" customWidth="1"/>
  </cols>
  <sheetData>
    <row r="1" spans="1:55" ht="15" customHeight="1">
      <c r="A1" s="3" t="s">
        <v>0</v>
      </c>
      <c r="B1" s="15"/>
      <c r="C1" s="13"/>
      <c r="D1" s="13"/>
      <c r="E1" s="13"/>
      <c r="F1" s="13"/>
      <c r="G1" s="13"/>
      <c r="H1" s="42">
        <f>AI2+(AJ3-AI2)*$A$10</f>
        <v>1.4306883363643497</v>
      </c>
      <c r="I1" s="43"/>
      <c r="J1" s="43"/>
      <c r="K1" s="43"/>
      <c r="L1" s="43"/>
      <c r="M1" s="13"/>
      <c r="N1" s="13"/>
      <c r="O1" s="13"/>
      <c r="P1" s="13"/>
      <c r="Q1" s="13"/>
      <c r="R1" s="13"/>
      <c r="S1" s="17"/>
      <c r="T1" s="15"/>
      <c r="AE1" s="8"/>
      <c r="AH1" s="2">
        <v>1.4176611334258205</v>
      </c>
      <c r="AS1" s="24" t="s">
        <v>6</v>
      </c>
    </row>
    <row r="2" spans="1:55" ht="15" customHeight="1">
      <c r="A2" s="4">
        <v>0.15</v>
      </c>
      <c r="B2" s="15"/>
      <c r="C2" s="13"/>
      <c r="D2" s="13"/>
      <c r="E2" s="13"/>
      <c r="F2" s="13"/>
      <c r="G2" s="13"/>
      <c r="H2" s="43"/>
      <c r="I2" s="43"/>
      <c r="J2" s="43"/>
      <c r="K2" s="43"/>
      <c r="L2" s="43"/>
      <c r="M2" s="13"/>
      <c r="N2" s="13"/>
      <c r="O2" s="13"/>
      <c r="P2" s="13"/>
      <c r="Q2" s="13"/>
      <c r="R2" s="13"/>
      <c r="S2" s="17"/>
      <c r="T2" s="15"/>
      <c r="AE2" s="8"/>
      <c r="AI2" s="38"/>
      <c r="AJ2" s="39"/>
      <c r="AK2" s="39"/>
      <c r="AS2" s="24"/>
      <c r="AW2" s="40">
        <v>0</v>
      </c>
      <c r="AX2" s="41"/>
      <c r="AY2" s="41"/>
    </row>
    <row r="3" spans="1:55" ht="15" customHeight="1">
      <c r="A3" s="3" t="s">
        <v>1</v>
      </c>
      <c r="B3" s="15"/>
      <c r="C3" s="13"/>
      <c r="D3" s="13"/>
      <c r="E3" s="10">
        <f>AE4</f>
        <v>9.0031099845525357</v>
      </c>
      <c r="F3" s="10">
        <f t="shared" ref="F3:H3" si="0">AE3</f>
        <v>9.3296351184761974</v>
      </c>
      <c r="G3" s="10">
        <f t="shared" si="0"/>
        <v>8.8484595620714632</v>
      </c>
      <c r="H3" s="10">
        <f t="shared" si="0"/>
        <v>9.0424697210700646</v>
      </c>
      <c r="I3" s="10">
        <f>AH3</f>
        <v>8.7243793243942207</v>
      </c>
      <c r="J3" s="10">
        <f>AI3-(AJ3-AI2)*$A$10</f>
        <v>7.3152926993644574</v>
      </c>
      <c r="K3" s="11">
        <f>AJ3</f>
        <v>7.1534416818217483</v>
      </c>
      <c r="L3" s="10">
        <f>AK3</f>
        <v>7.0883056671291023</v>
      </c>
      <c r="M3" s="10">
        <f t="shared" ref="M3:O3" si="1">AL3</f>
        <v>6.9943750435791614</v>
      </c>
      <c r="N3" s="10">
        <f t="shared" si="1"/>
        <v>6.8911137336230261</v>
      </c>
      <c r="O3" s="10">
        <f t="shared" si="1"/>
        <v>6.8216078782920695</v>
      </c>
      <c r="P3" s="13"/>
      <c r="Q3" s="13"/>
      <c r="R3" s="13"/>
      <c r="S3" s="17"/>
      <c r="T3" s="15"/>
      <c r="AE3" s="1">
        <v>9.3296351184761974</v>
      </c>
      <c r="AF3" s="5">
        <v>8.8484595620714632</v>
      </c>
      <c r="AG3" s="1">
        <v>9.0424697210700646</v>
      </c>
      <c r="AH3" s="1">
        <v>8.7243793243942207</v>
      </c>
      <c r="AI3" s="1">
        <v>8.745981035728807</v>
      </c>
      <c r="AJ3" s="1">
        <v>7.1534416818217483</v>
      </c>
      <c r="AK3" s="5">
        <v>7.0883056671291023</v>
      </c>
      <c r="AL3" s="1">
        <v>6.9943750435791614</v>
      </c>
      <c r="AM3" s="1">
        <v>6.8911137336230261</v>
      </c>
      <c r="AN3" s="6">
        <v>6.8216078782920695</v>
      </c>
      <c r="AO3" s="1">
        <v>6.6897400121754957</v>
      </c>
      <c r="AS3" s="26">
        <v>0</v>
      </c>
      <c r="AT3" s="27">
        <v>0</v>
      </c>
      <c r="AU3" s="26">
        <v>0</v>
      </c>
      <c r="AV3" s="26">
        <v>0</v>
      </c>
      <c r="AW3" s="26">
        <v>0</v>
      </c>
      <c r="AX3" s="26">
        <v>0</v>
      </c>
      <c r="AY3" s="27">
        <v>0</v>
      </c>
      <c r="AZ3" s="26">
        <v>0</v>
      </c>
      <c r="BA3" s="26">
        <v>0</v>
      </c>
      <c r="BB3" s="28">
        <v>0</v>
      </c>
      <c r="BC3" s="26">
        <v>0</v>
      </c>
    </row>
    <row r="4" spans="1:55" ht="15" customHeight="1">
      <c r="A4" s="4">
        <v>37</v>
      </c>
      <c r="B4" s="15"/>
      <c r="C4" s="13"/>
      <c r="D4" s="13"/>
      <c r="E4" s="10">
        <f t="shared" ref="E4:E5" si="2">AE5</f>
        <v>9.5516616083768415</v>
      </c>
      <c r="F4" s="13"/>
      <c r="G4" s="13"/>
      <c r="H4" s="13"/>
      <c r="I4" s="13"/>
      <c r="J4" s="13"/>
      <c r="K4" s="13"/>
      <c r="L4" s="13"/>
      <c r="M4" s="13"/>
      <c r="N4" s="13"/>
      <c r="O4" s="10">
        <f>AO3</f>
        <v>6.6897400121754957</v>
      </c>
      <c r="P4" s="13"/>
      <c r="Q4" s="13"/>
      <c r="R4" s="13"/>
      <c r="S4" s="17"/>
      <c r="T4" s="15"/>
      <c r="AE4" s="1">
        <v>9.0031099845525357</v>
      </c>
      <c r="AO4" s="1">
        <v>6.6587306966827109</v>
      </c>
      <c r="AS4" s="26">
        <v>0</v>
      </c>
      <c r="BC4" s="26">
        <v>0</v>
      </c>
    </row>
    <row r="5" spans="1:55" ht="15" customHeight="1">
      <c r="A5" s="3"/>
      <c r="B5" s="15"/>
      <c r="C5" s="13"/>
      <c r="D5" s="13"/>
      <c r="E5" s="10">
        <f t="shared" si="2"/>
        <v>9.21965342946379</v>
      </c>
      <c r="F5" s="13"/>
      <c r="G5" s="13"/>
      <c r="H5" s="13"/>
      <c r="I5" s="13"/>
      <c r="J5" s="13"/>
      <c r="K5" s="13"/>
      <c r="L5" s="13"/>
      <c r="M5" s="13"/>
      <c r="N5" s="13"/>
      <c r="O5" s="10">
        <f t="shared" ref="O5:O6" si="3">AO4</f>
        <v>6.6587306966827109</v>
      </c>
      <c r="P5" s="13"/>
      <c r="Q5" s="13"/>
      <c r="R5" s="13"/>
      <c r="S5" s="17"/>
      <c r="T5" s="15"/>
      <c r="AE5" s="7">
        <v>9.5516616083768415</v>
      </c>
      <c r="AO5" s="7">
        <v>6.4806308083125028</v>
      </c>
      <c r="AS5" s="29">
        <v>0</v>
      </c>
      <c r="BC5" s="29">
        <v>0</v>
      </c>
    </row>
    <row r="6" spans="1:55" ht="15" customHeight="1">
      <c r="A6" s="4"/>
      <c r="B6" s="15"/>
      <c r="C6" s="13"/>
      <c r="D6" s="13"/>
      <c r="E6" s="10">
        <f>AF6</f>
        <v>9.7057792202664253</v>
      </c>
      <c r="F6" s="10">
        <f t="shared" ref="F6:H6" si="4">AG6</f>
        <v>9.4738358743752578</v>
      </c>
      <c r="G6" s="10">
        <f t="shared" si="4"/>
        <v>9.8300848890743175</v>
      </c>
      <c r="H6" s="10">
        <f t="shared" si="4"/>
        <v>9.7243168869279266</v>
      </c>
      <c r="I6" s="10">
        <f>AI7</f>
        <v>9.9583181850176548</v>
      </c>
      <c r="J6" s="13"/>
      <c r="K6" s="10">
        <f t="shared" ref="K6" si="5">AL6</f>
        <v>6.1522523948085821</v>
      </c>
      <c r="L6" s="10">
        <f t="shared" ref="L6:M6" si="6">AM6</f>
        <v>6.2916163037865003</v>
      </c>
      <c r="M6" s="10">
        <f t="shared" si="6"/>
        <v>6.2952953098313147</v>
      </c>
      <c r="N6" s="10">
        <f>AO6</f>
        <v>6.4938240780653702</v>
      </c>
      <c r="O6" s="10">
        <f t="shared" si="3"/>
        <v>6.4806308083125028</v>
      </c>
      <c r="P6" s="13"/>
      <c r="Q6" s="13"/>
      <c r="R6" s="13"/>
      <c r="S6" s="17"/>
      <c r="T6" s="15"/>
      <c r="AE6" s="1">
        <v>9.21965342946379</v>
      </c>
      <c r="AF6" s="1">
        <v>9.7057792202664253</v>
      </c>
      <c r="AG6" s="1">
        <v>9.4738358743752578</v>
      </c>
      <c r="AH6" s="6">
        <v>9.8300848890743175</v>
      </c>
      <c r="AI6" s="1">
        <v>9.7243168869279266</v>
      </c>
      <c r="AK6" s="1">
        <v>6.0817616520827515</v>
      </c>
      <c r="AL6" s="5">
        <v>6.1522523948085821</v>
      </c>
      <c r="AM6" s="1">
        <v>6.2916163037865003</v>
      </c>
      <c r="AN6" s="1">
        <v>6.2952953098313147</v>
      </c>
      <c r="AO6" s="1">
        <v>6.4938240780653702</v>
      </c>
      <c r="AS6" s="26">
        <v>0</v>
      </c>
      <c r="AT6" s="26">
        <v>0</v>
      </c>
      <c r="AU6" s="26">
        <v>0</v>
      </c>
      <c r="AV6" s="28">
        <v>0</v>
      </c>
      <c r="AW6" s="26">
        <v>0</v>
      </c>
      <c r="AY6" s="26">
        <v>0</v>
      </c>
      <c r="AZ6" s="27">
        <v>0</v>
      </c>
      <c r="BA6" s="26">
        <v>0</v>
      </c>
      <c r="BB6" s="26">
        <v>0</v>
      </c>
      <c r="BC6" s="26">
        <v>0</v>
      </c>
    </row>
    <row r="7" spans="1:55" ht="15" customHeight="1">
      <c r="A7" s="3" t="s">
        <v>2</v>
      </c>
      <c r="B7" s="15"/>
      <c r="C7" s="13"/>
      <c r="D7" s="13"/>
      <c r="E7" s="13"/>
      <c r="F7" s="13"/>
      <c r="G7" s="13"/>
      <c r="H7" s="13"/>
      <c r="I7" s="10">
        <f>AI8-(AI8+AI7-AK7-AK6)*$A$2</f>
        <v>9.948377646281573</v>
      </c>
      <c r="J7" s="35" t="s">
        <v>5</v>
      </c>
      <c r="K7" s="10">
        <f>AK6+(AI7+AI8-AK7-AK6)*$A$2</f>
        <v>7.2601083974719858</v>
      </c>
      <c r="L7" s="13"/>
      <c r="M7" s="13"/>
      <c r="N7" s="13"/>
      <c r="O7" s="13"/>
      <c r="P7" s="13"/>
      <c r="Q7" s="13"/>
      <c r="R7" s="13"/>
      <c r="S7" s="17"/>
      <c r="T7" s="15"/>
      <c r="AI7" s="1">
        <v>9.9583181850176548</v>
      </c>
      <c r="AJ7" s="2" t="s">
        <v>63</v>
      </c>
      <c r="AK7" s="1">
        <v>7.1476359553441497</v>
      </c>
      <c r="AW7" s="26">
        <v>0</v>
      </c>
      <c r="AY7" s="26">
        <v>0</v>
      </c>
    </row>
    <row r="8" spans="1:55" ht="15" customHeight="1">
      <c r="A8" s="36">
        <f>O27</f>
        <v>30.860883115313168</v>
      </c>
      <c r="B8" s="15"/>
      <c r="C8" s="13"/>
      <c r="D8" s="13"/>
      <c r="E8" s="13"/>
      <c r="F8" s="13"/>
      <c r="G8" s="13"/>
      <c r="H8" s="13"/>
      <c r="I8" s="10">
        <f t="shared" ref="I8:I23" si="7">AI9-(AI9+AI8-AK8-AK7)*$A$2</f>
        <v>11.272264914132309</v>
      </c>
      <c r="J8" s="35" t="s">
        <v>5</v>
      </c>
      <c r="K8" s="10">
        <f t="shared" ref="K8:K23" si="8">AK7+(AI8+AI9-AK8-AK7)*$A$2</f>
        <v>8.3698810865271103</v>
      </c>
      <c r="L8" s="13"/>
      <c r="M8" s="13"/>
      <c r="N8" s="13"/>
      <c r="O8" s="13"/>
      <c r="P8" s="13"/>
      <c r="Q8" s="13"/>
      <c r="R8" s="13"/>
      <c r="S8" s="17"/>
      <c r="T8" s="15"/>
      <c r="AI8" s="1">
        <v>11.126724391670807</v>
      </c>
      <c r="AJ8" s="2" t="s">
        <v>63</v>
      </c>
      <c r="AK8" s="1">
        <v>8.32529760708886</v>
      </c>
      <c r="AW8" s="26">
        <v>0</v>
      </c>
      <c r="AY8" s="26">
        <v>0</v>
      </c>
    </row>
    <row r="9" spans="1:55" ht="15" customHeight="1">
      <c r="A9" s="3" t="s">
        <v>3</v>
      </c>
      <c r="B9" s="15"/>
      <c r="C9" s="13"/>
      <c r="D9" s="13"/>
      <c r="E9" s="13"/>
      <c r="F9" s="13"/>
      <c r="G9" s="13"/>
      <c r="H9" s="13"/>
      <c r="I9" s="10">
        <f t="shared" si="7"/>
        <v>12.553202749982585</v>
      </c>
      <c r="J9" s="35" t="s">
        <v>5</v>
      </c>
      <c r="K9" s="10">
        <f t="shared" si="8"/>
        <v>9.6070729895235889</v>
      </c>
      <c r="L9" s="13"/>
      <c r="M9" s="13"/>
      <c r="N9" s="13"/>
      <c r="O9" s="13"/>
      <c r="P9" s="14">
        <f>MAX(E3:O27)</f>
        <v>37</v>
      </c>
      <c r="Q9" s="13" t="s">
        <v>13</v>
      </c>
      <c r="R9" s="13"/>
      <c r="S9" s="17"/>
      <c r="T9" s="15"/>
      <c r="AI9" s="1">
        <v>12.49451004531527</v>
      </c>
      <c r="AJ9" s="2" t="s">
        <v>63</v>
      </c>
      <c r="AK9" s="1">
        <v>9.4590213544122008</v>
      </c>
      <c r="AP9" s="2">
        <v>37</v>
      </c>
      <c r="AW9" s="26">
        <v>0</v>
      </c>
      <c r="AY9" s="26">
        <v>0</v>
      </c>
    </row>
    <row r="10" spans="1:55" ht="15" customHeight="1">
      <c r="A10" s="37">
        <v>0.2</v>
      </c>
      <c r="B10" s="15"/>
      <c r="C10" s="13"/>
      <c r="D10" s="13"/>
      <c r="E10" s="13"/>
      <c r="F10" s="13"/>
      <c r="G10" s="13"/>
      <c r="H10" s="13"/>
      <c r="I10" s="10">
        <f t="shared" si="7"/>
        <v>13.931579438994063</v>
      </c>
      <c r="J10" s="35" t="s">
        <v>5</v>
      </c>
      <c r="K10" s="10">
        <f t="shared" si="8"/>
        <v>10.789068485562991</v>
      </c>
      <c r="L10" s="13"/>
      <c r="M10" s="13"/>
      <c r="N10" s="13"/>
      <c r="O10" s="13"/>
      <c r="P10" s="14">
        <f>(P9*5+P14)/6</f>
        <v>31.858708732468099</v>
      </c>
      <c r="Q10" s="13"/>
      <c r="R10" s="13"/>
      <c r="S10" s="17"/>
      <c r="T10" s="15"/>
      <c r="AI10" s="1">
        <v>13.834978132417314</v>
      </c>
      <c r="AJ10" s="2" t="s">
        <v>63</v>
      </c>
      <c r="AK10" s="1">
        <v>10.770602473811364</v>
      </c>
      <c r="AP10" s="2">
        <v>34.258461472349566</v>
      </c>
      <c r="AW10" s="26">
        <v>0</v>
      </c>
      <c r="AY10" s="26">
        <v>0</v>
      </c>
    </row>
    <row r="11" spans="1:55" ht="15" customHeight="1">
      <c r="A11" s="3" t="s">
        <v>4</v>
      </c>
      <c r="B11" s="15"/>
      <c r="C11" s="13"/>
      <c r="D11" s="13"/>
      <c r="E11" s="13"/>
      <c r="F11" s="13"/>
      <c r="G11" s="13"/>
      <c r="H11" s="13"/>
      <c r="I11" s="10">
        <f t="shared" si="7"/>
        <v>15.34224339816007</v>
      </c>
      <c r="J11" s="35" t="s">
        <v>5</v>
      </c>
      <c r="K11" s="10">
        <f t="shared" si="8"/>
        <v>12.154774880479284</v>
      </c>
      <c r="L11" s="13"/>
      <c r="M11" s="13"/>
      <c r="N11" s="13"/>
      <c r="O11" s="13"/>
      <c r="P11" s="14">
        <f>(P9*4+P14*2)/6</f>
        <v>26.717417464936194</v>
      </c>
      <c r="Q11" s="13"/>
      <c r="R11" s="13"/>
      <c r="S11" s="17"/>
      <c r="T11" s="15"/>
      <c r="AI11" s="1">
        <v>15.261626570144854</v>
      </c>
      <c r="AJ11" s="2" t="s">
        <v>63</v>
      </c>
      <c r="AK11" s="1">
        <v>11.989623856708679</v>
      </c>
      <c r="AP11" s="2">
        <v>31.516922944699132</v>
      </c>
      <c r="AW11" s="26">
        <v>0</v>
      </c>
      <c r="AY11" s="26">
        <v>0</v>
      </c>
    </row>
    <row r="12" spans="1:55" ht="15" customHeight="1">
      <c r="A12" s="37">
        <f>H1</f>
        <v>1.4306883363643497</v>
      </c>
      <c r="B12" s="15"/>
      <c r="C12" s="13"/>
      <c r="D12" s="13"/>
      <c r="E12" s="13"/>
      <c r="F12" s="13"/>
      <c r="G12" s="13"/>
      <c r="H12" s="13"/>
      <c r="I12" s="10">
        <f t="shared" si="7"/>
        <v>16.801633327791901</v>
      </c>
      <c r="J12" s="35" t="s">
        <v>5</v>
      </c>
      <c r="K12" s="10">
        <f t="shared" si="8"/>
        <v>13.423632813013073</v>
      </c>
      <c r="L12" s="13"/>
      <c r="M12" s="13"/>
      <c r="N12" s="13"/>
      <c r="O12" s="13"/>
      <c r="P12" s="14">
        <f>(P9+P14)/2</f>
        <v>21.576126197404292</v>
      </c>
      <c r="Q12" s="13"/>
      <c r="R12" s="13"/>
      <c r="S12" s="17"/>
      <c r="T12" s="15"/>
      <c r="AI12" s="1">
        <v>16.72641580482799</v>
      </c>
      <c r="AJ12" s="2" t="s">
        <v>63</v>
      </c>
      <c r="AK12" s="1">
        <v>13.412374523519647</v>
      </c>
      <c r="AP12" s="2">
        <v>28.775384417048699</v>
      </c>
      <c r="AW12" s="26">
        <v>0</v>
      </c>
      <c r="AY12" s="26">
        <v>0</v>
      </c>
    </row>
    <row r="13" spans="1:55" ht="15" customHeight="1">
      <c r="A13" s="16"/>
      <c r="B13" s="15"/>
      <c r="C13" s="13"/>
      <c r="D13" s="13"/>
      <c r="E13" s="13"/>
      <c r="F13" s="13"/>
      <c r="G13" s="13"/>
      <c r="H13" s="13"/>
      <c r="I13" s="10">
        <f t="shared" si="7"/>
        <v>18.31464691120464</v>
      </c>
      <c r="J13" s="35" t="s">
        <v>5</v>
      </c>
      <c r="K13" s="10">
        <f t="shared" si="8"/>
        <v>14.893656141129267</v>
      </c>
      <c r="L13" s="13"/>
      <c r="M13" s="13"/>
      <c r="N13" s="13"/>
      <c r="O13" s="13"/>
      <c r="P13" s="14">
        <f>(P9+P14*5)/6</f>
        <v>11.293543662340484</v>
      </c>
      <c r="Q13" s="13"/>
      <c r="R13" s="13"/>
      <c r="S13" s="17"/>
      <c r="T13" s="15"/>
      <c r="AI13" s="1">
        <v>18.235642284096297</v>
      </c>
      <c r="AJ13" s="2" t="s">
        <v>63</v>
      </c>
      <c r="AK13" s="1">
        <v>14.743985505326783</v>
      </c>
      <c r="AP13" s="2">
        <v>23.292307361747831</v>
      </c>
      <c r="AW13" s="26">
        <v>0</v>
      </c>
      <c r="AY13" s="26">
        <v>0</v>
      </c>
    </row>
    <row r="14" spans="1:55" ht="15" customHeight="1">
      <c r="A14" s="16"/>
      <c r="B14" s="15"/>
      <c r="C14" s="13"/>
      <c r="D14" s="13"/>
      <c r="E14" s="13"/>
      <c r="F14" s="13"/>
      <c r="G14" s="13"/>
      <c r="H14" s="13"/>
      <c r="I14" s="10">
        <f t="shared" si="7"/>
        <v>19.860131149358903</v>
      </c>
      <c r="J14" s="35" t="s">
        <v>5</v>
      </c>
      <c r="K14" s="10">
        <f t="shared" si="8"/>
        <v>16.27338959313596</v>
      </c>
      <c r="L14" s="13"/>
      <c r="M14" s="13"/>
      <c r="N14" s="13"/>
      <c r="O14" s="13"/>
      <c r="P14" s="14">
        <f>MIN(E3:O27)</f>
        <v>6.1522523948085821</v>
      </c>
      <c r="Q14" s="13" t="s">
        <v>14</v>
      </c>
      <c r="R14" s="13"/>
      <c r="S14" s="17"/>
      <c r="T14" s="15"/>
      <c r="AI14" s="1">
        <v>19.795928528814258</v>
      </c>
      <c r="AJ14" s="2" t="s">
        <v>63</v>
      </c>
      <c r="AK14" s="1">
        <v>16.245451008594369</v>
      </c>
      <c r="AP14" s="2">
        <v>20.550768834097397</v>
      </c>
      <c r="AW14" s="26">
        <v>0</v>
      </c>
      <c r="AY14" s="26">
        <v>0</v>
      </c>
    </row>
    <row r="15" spans="1:55" ht="15" customHeight="1">
      <c r="A15" s="16"/>
      <c r="B15" s="15"/>
      <c r="C15" s="13"/>
      <c r="D15" s="13"/>
      <c r="E15" s="13"/>
      <c r="F15" s="13"/>
      <c r="G15" s="13"/>
      <c r="H15" s="13"/>
      <c r="I15" s="10">
        <f t="shared" si="7"/>
        <v>21.45701112669758</v>
      </c>
      <c r="J15" s="35" t="s">
        <v>5</v>
      </c>
      <c r="K15" s="10">
        <f t="shared" si="8"/>
        <v>17.815827696359179</v>
      </c>
      <c r="L15" s="13"/>
      <c r="M15" s="13"/>
      <c r="N15" s="13"/>
      <c r="O15" s="13"/>
      <c r="P15" s="13"/>
      <c r="Q15" s="13"/>
      <c r="R15" s="13"/>
      <c r="S15" s="17"/>
      <c r="T15" s="15"/>
      <c r="AI15" s="1">
        <v>21.389535237168079</v>
      </c>
      <c r="AJ15" s="2" t="s">
        <v>63</v>
      </c>
      <c r="AK15" s="1">
        <v>17.702294124604027</v>
      </c>
      <c r="AW15" s="26">
        <v>0</v>
      </c>
      <c r="AY15" s="26">
        <v>0</v>
      </c>
    </row>
    <row r="16" spans="1:55" ht="15" customHeight="1">
      <c r="A16" s="16"/>
      <c r="B16" s="15"/>
      <c r="C16" s="13"/>
      <c r="D16" s="13"/>
      <c r="E16" s="13"/>
      <c r="F16" s="13"/>
      <c r="G16" s="13"/>
      <c r="H16" s="13"/>
      <c r="I16" s="10">
        <f t="shared" si="7"/>
        <v>23.082130054343938</v>
      </c>
      <c r="J16" s="35" t="s">
        <v>5</v>
      </c>
      <c r="K16" s="10">
        <f t="shared" si="8"/>
        <v>19.314489603021425</v>
      </c>
      <c r="L16" s="13"/>
      <c r="M16" s="13"/>
      <c r="N16" s="13"/>
      <c r="O16" s="13"/>
      <c r="P16" s="13"/>
      <c r="Q16" s="13"/>
      <c r="R16" s="13"/>
      <c r="S16" s="17"/>
      <c r="T16" s="15"/>
      <c r="AI16" s="20">
        <v>23.02738781446239</v>
      </c>
      <c r="AJ16" s="2" t="s">
        <v>63</v>
      </c>
      <c r="AK16" s="20">
        <v>19.271449366503713</v>
      </c>
      <c r="AW16" s="26"/>
      <c r="AY16" s="26"/>
    </row>
    <row r="17" spans="1:55" ht="15" customHeight="1">
      <c r="A17" s="16"/>
      <c r="B17" s="15"/>
      <c r="C17" s="13"/>
      <c r="D17" s="13"/>
      <c r="E17" s="13"/>
      <c r="F17" s="13"/>
      <c r="G17" s="13"/>
      <c r="H17" s="13"/>
      <c r="I17" s="10">
        <f t="shared" si="7"/>
        <v>24.746943709192223</v>
      </c>
      <c r="J17" s="35" t="s">
        <v>5</v>
      </c>
      <c r="K17" s="10">
        <f t="shared" si="8"/>
        <v>20.920315770452685</v>
      </c>
      <c r="L17" s="13"/>
      <c r="M17" s="13"/>
      <c r="N17" s="13"/>
      <c r="O17" s="13"/>
      <c r="P17" s="13"/>
      <c r="Q17" s="13"/>
      <c r="R17" s="13"/>
      <c r="S17" s="17"/>
      <c r="T17" s="15"/>
      <c r="AI17" s="20">
        <v>24.694325532761336</v>
      </c>
      <c r="AJ17" s="2" t="s">
        <v>63</v>
      </c>
      <c r="AK17" s="20">
        <v>20.826243586405674</v>
      </c>
      <c r="AW17" s="26"/>
      <c r="AY17" s="26"/>
    </row>
    <row r="18" spans="1:55" ht="15" customHeight="1">
      <c r="A18" s="16"/>
      <c r="B18" s="15"/>
      <c r="C18" s="13"/>
      <c r="D18" s="13"/>
      <c r="E18" s="13"/>
      <c r="F18" s="13"/>
      <c r="G18" s="13"/>
      <c r="H18" s="13"/>
      <c r="I18" s="10">
        <f t="shared" si="7"/>
        <v>26.442354042566855</v>
      </c>
      <c r="J18" s="35" t="s">
        <v>5</v>
      </c>
      <c r="K18" s="10">
        <f t="shared" si="8"/>
        <v>22.506260533337926</v>
      </c>
      <c r="L18" s="13"/>
      <c r="M18" s="13"/>
      <c r="N18" s="13"/>
      <c r="O18" s="13"/>
      <c r="P18" s="13"/>
      <c r="Q18" s="13"/>
      <c r="R18" s="13"/>
      <c r="S18" s="17"/>
      <c r="T18" s="15"/>
      <c r="AI18" s="20">
        <v>26.395810113141195</v>
      </c>
      <c r="AJ18" s="2" t="s">
        <v>63</v>
      </c>
      <c r="AK18" s="20">
        <v>22.491824536686281</v>
      </c>
      <c r="AW18" s="26"/>
      <c r="AY18" s="26"/>
    </row>
    <row r="19" spans="1:55" ht="15" customHeight="1">
      <c r="A19" s="16"/>
      <c r="B19" s="15"/>
      <c r="C19" s="13"/>
      <c r="D19" s="13"/>
      <c r="E19" s="13"/>
      <c r="F19" s="13"/>
      <c r="G19" s="13"/>
      <c r="H19" s="13"/>
      <c r="I19" s="10">
        <f t="shared" si="7"/>
        <v>28.151049645460773</v>
      </c>
      <c r="J19" s="35" t="s">
        <v>5</v>
      </c>
      <c r="K19" s="10">
        <f t="shared" si="8"/>
        <v>24.206318200393358</v>
      </c>
      <c r="L19" s="13"/>
      <c r="M19" s="13"/>
      <c r="N19" s="13"/>
      <c r="O19" s="13"/>
      <c r="P19" s="13"/>
      <c r="Q19" s="13"/>
      <c r="R19" s="13"/>
      <c r="S19" s="17"/>
      <c r="T19" s="15"/>
      <c r="AI19" s="20">
        <v>28.122370989499107</v>
      </c>
      <c r="AJ19" s="2" t="s">
        <v>63</v>
      </c>
      <c r="AK19" s="20">
        <v>24.0661320039335</v>
      </c>
      <c r="AW19" s="26"/>
      <c r="AY19" s="26"/>
    </row>
    <row r="20" spans="1:55" ht="15" customHeight="1">
      <c r="A20" s="16"/>
      <c r="B20" s="15"/>
      <c r="C20" s="13"/>
      <c r="D20" s="13"/>
      <c r="E20" s="13"/>
      <c r="F20" s="13"/>
      <c r="G20" s="13"/>
      <c r="H20" s="13"/>
      <c r="I20" s="10">
        <f t="shared" si="7"/>
        <v>29.914306664310285</v>
      </c>
      <c r="J20" s="35" t="s">
        <v>5</v>
      </c>
      <c r="K20" s="10">
        <f t="shared" si="8"/>
        <v>25.796228972004457</v>
      </c>
      <c r="L20" s="13"/>
      <c r="M20" s="13"/>
      <c r="N20" s="13"/>
      <c r="O20" s="13"/>
      <c r="P20" s="13"/>
      <c r="Q20" s="13"/>
      <c r="R20" s="13"/>
      <c r="S20" s="17"/>
      <c r="T20" s="15"/>
      <c r="AI20" s="20">
        <v>29.865543309167851</v>
      </c>
      <c r="AJ20" s="2" t="s">
        <v>63</v>
      </c>
      <c r="AK20" s="20">
        <v>25.909835150475885</v>
      </c>
      <c r="AW20" s="26"/>
      <c r="AY20" s="26"/>
    </row>
    <row r="21" spans="1:55" ht="15" customHeight="1">
      <c r="A21" s="16"/>
      <c r="B21" s="15"/>
      <c r="C21" s="13"/>
      <c r="D21" s="13"/>
      <c r="E21" s="13"/>
      <c r="F21" s="13"/>
      <c r="G21" s="13"/>
      <c r="H21" s="13"/>
      <c r="I21" s="10">
        <f t="shared" si="7"/>
        <v>31.641023988479517</v>
      </c>
      <c r="J21" s="35" t="s">
        <v>5</v>
      </c>
      <c r="K21" s="10">
        <f t="shared" si="8"/>
        <v>27.676420367226655</v>
      </c>
      <c r="L21" s="13"/>
      <c r="M21" s="13"/>
      <c r="N21" s="13"/>
      <c r="O21" s="13"/>
      <c r="P21" s="13"/>
      <c r="Q21" s="13"/>
      <c r="R21" s="13"/>
      <c r="S21" s="17"/>
      <c r="T21" s="15"/>
      <c r="Y21" s="22"/>
      <c r="AI21" s="1">
        <v>31.644403632381241</v>
      </c>
      <c r="AJ21" s="2" t="s">
        <v>63</v>
      </c>
      <c r="AK21" s="1">
        <v>27.364942908797168</v>
      </c>
      <c r="AW21" s="26">
        <v>0</v>
      </c>
      <c r="AY21" s="26">
        <v>0</v>
      </c>
    </row>
    <row r="22" spans="1:55" ht="15" customHeight="1">
      <c r="A22" s="16"/>
      <c r="B22" s="15"/>
      <c r="C22" s="13"/>
      <c r="D22" s="13"/>
      <c r="E22" s="13"/>
      <c r="F22" s="13"/>
      <c r="G22" s="13"/>
      <c r="H22" s="13"/>
      <c r="I22" s="10">
        <f t="shared" si="7"/>
        <v>33.449737491861498</v>
      </c>
      <c r="J22" s="35" t="s">
        <v>5</v>
      </c>
      <c r="K22" s="10">
        <f t="shared" si="8"/>
        <v>29.127425418746892</v>
      </c>
      <c r="L22" s="13"/>
      <c r="M22" s="13"/>
      <c r="N22" s="13"/>
      <c r="O22" s="13"/>
      <c r="P22" s="13"/>
      <c r="Q22" s="13"/>
      <c r="R22" s="13"/>
      <c r="S22" s="17"/>
      <c r="T22" s="15"/>
      <c r="AI22" s="1">
        <v>33.407609205230287</v>
      </c>
      <c r="AJ22" s="2" t="s">
        <v>63</v>
      </c>
      <c r="AK22" s="1">
        <v>29.505002898579505</v>
      </c>
      <c r="AW22" s="26">
        <v>0</v>
      </c>
      <c r="AY22" s="26">
        <v>0</v>
      </c>
    </row>
    <row r="23" spans="1:55" ht="15" customHeight="1">
      <c r="A23" s="16"/>
      <c r="B23" s="15"/>
      <c r="C23" s="13"/>
      <c r="D23" s="13"/>
      <c r="E23" s="13"/>
      <c r="F23" s="13"/>
      <c r="G23" s="13"/>
      <c r="H23" s="13"/>
      <c r="I23" s="10">
        <f t="shared" si="7"/>
        <v>35.202873758656729</v>
      </c>
      <c r="J23" s="35" t="s">
        <v>5</v>
      </c>
      <c r="K23" s="10">
        <f t="shared" si="8"/>
        <v>31.302129139922773</v>
      </c>
      <c r="L23" s="13"/>
      <c r="M23" s="13"/>
      <c r="N23" s="13"/>
      <c r="O23" s="13"/>
      <c r="P23" s="13"/>
      <c r="Q23" s="13"/>
      <c r="R23" s="13"/>
      <c r="S23" s="17"/>
      <c r="T23" s="15"/>
      <c r="AI23" s="7">
        <v>35.212220001811225</v>
      </c>
      <c r="AJ23" s="2" t="s">
        <v>63</v>
      </c>
      <c r="AK23" s="7">
        <v>30.726375494276603</v>
      </c>
      <c r="AW23" s="29">
        <v>0</v>
      </c>
      <c r="AY23" s="29">
        <v>0</v>
      </c>
    </row>
    <row r="24" spans="1:55" ht="15" customHeight="1">
      <c r="A24" s="16"/>
      <c r="B24" s="15"/>
      <c r="C24" s="13"/>
      <c r="D24" s="13"/>
      <c r="E24" s="10">
        <f>AE25</f>
        <v>37</v>
      </c>
      <c r="F24" s="10">
        <f t="shared" ref="F24:H24" si="9">AE24</f>
        <v>37</v>
      </c>
      <c r="G24" s="10">
        <f t="shared" si="9"/>
        <v>37</v>
      </c>
      <c r="H24" s="10">
        <f t="shared" si="9"/>
        <v>37</v>
      </c>
      <c r="I24" s="10">
        <f>AH24</f>
        <v>37</v>
      </c>
      <c r="J24" s="13"/>
      <c r="K24" s="10">
        <f>AK23</f>
        <v>30.726375494276603</v>
      </c>
      <c r="L24" s="10">
        <f>AK24</f>
        <v>31.342384455332887</v>
      </c>
      <c r="M24" s="10">
        <f t="shared" ref="M24:O24" si="10">AL24</f>
        <v>30.635713440805475</v>
      </c>
      <c r="N24" s="10">
        <f t="shared" si="10"/>
        <v>31.254275765150737</v>
      </c>
      <c r="O24" s="10">
        <f t="shared" si="10"/>
        <v>30.693375933710602</v>
      </c>
      <c r="P24" s="13"/>
      <c r="Q24" s="13"/>
      <c r="R24" s="13"/>
      <c r="S24" s="17"/>
      <c r="T24" s="15"/>
      <c r="AE24" s="1">
        <v>37</v>
      </c>
      <c r="AF24" s="5">
        <v>37</v>
      </c>
      <c r="AG24" s="1">
        <v>37</v>
      </c>
      <c r="AH24" s="1">
        <v>37</v>
      </c>
      <c r="AI24" s="1">
        <v>37</v>
      </c>
      <c r="AK24" s="1">
        <v>31.342384455332887</v>
      </c>
      <c r="AL24" s="1">
        <v>30.635713440805475</v>
      </c>
      <c r="AM24" s="1">
        <v>31.254275765150737</v>
      </c>
      <c r="AN24" s="6">
        <v>30.693375933710602</v>
      </c>
      <c r="AO24" s="1">
        <v>31.040420001207412</v>
      </c>
      <c r="AS24" s="26">
        <v>0</v>
      </c>
      <c r="AT24" s="27">
        <v>0</v>
      </c>
      <c r="AU24" s="26">
        <v>0</v>
      </c>
      <c r="AV24" s="26">
        <v>0</v>
      </c>
      <c r="AW24" s="26">
        <v>0</v>
      </c>
      <c r="AY24" s="26">
        <v>0</v>
      </c>
      <c r="AZ24" s="26">
        <v>0</v>
      </c>
      <c r="BA24" s="26">
        <v>0</v>
      </c>
      <c r="BB24" s="28">
        <v>0</v>
      </c>
      <c r="BC24" s="26">
        <v>0</v>
      </c>
    </row>
    <row r="25" spans="1:55" ht="15" customHeight="1">
      <c r="A25" s="16"/>
      <c r="B25" s="15"/>
      <c r="C25" s="13"/>
      <c r="D25" s="13"/>
      <c r="E25" s="10">
        <f t="shared" ref="E25:E26" si="11">AE26</f>
        <v>37</v>
      </c>
      <c r="F25" s="13"/>
      <c r="G25" s="13"/>
      <c r="H25" s="13"/>
      <c r="I25" s="13"/>
      <c r="J25" s="13"/>
      <c r="K25" s="13"/>
      <c r="L25" s="13"/>
      <c r="M25" s="13"/>
      <c r="N25" s="13"/>
      <c r="O25" s="10">
        <f>AO24</f>
        <v>31.040420001207412</v>
      </c>
      <c r="P25" s="13"/>
      <c r="Q25" s="13"/>
      <c r="R25" s="13"/>
      <c r="S25" s="17"/>
      <c r="T25" s="15"/>
      <c r="AE25" s="1">
        <v>37</v>
      </c>
      <c r="AO25" s="1">
        <v>30.802941509363666</v>
      </c>
      <c r="AS25" s="26">
        <v>0</v>
      </c>
      <c r="BC25" s="26">
        <v>0</v>
      </c>
    </row>
    <row r="26" spans="1:55" ht="15" customHeight="1">
      <c r="A26" s="16"/>
      <c r="B26" s="15"/>
      <c r="C26" s="13"/>
      <c r="D26" s="13"/>
      <c r="E26" s="10">
        <f t="shared" si="11"/>
        <v>37</v>
      </c>
      <c r="F26" s="13"/>
      <c r="G26" s="13"/>
      <c r="H26" s="13"/>
      <c r="I26" s="13"/>
      <c r="J26" s="13"/>
      <c r="K26" s="13"/>
      <c r="L26" s="13"/>
      <c r="M26" s="13"/>
      <c r="N26" s="13"/>
      <c r="O26" s="10">
        <f t="shared" ref="O26:O27" si="12">AO25</f>
        <v>30.802941509363666</v>
      </c>
      <c r="P26" s="13"/>
      <c r="Q26" s="13"/>
      <c r="R26" s="13"/>
      <c r="S26" s="17"/>
      <c r="T26" s="15"/>
      <c r="AE26" s="1">
        <v>37</v>
      </c>
      <c r="AO26" s="1">
        <v>30.860883115313168</v>
      </c>
      <c r="AS26" s="26">
        <v>0</v>
      </c>
      <c r="BC26" s="26">
        <v>0</v>
      </c>
    </row>
    <row r="27" spans="1:55" ht="15" customHeight="1">
      <c r="A27" s="16"/>
      <c r="B27" s="15"/>
      <c r="C27" s="13"/>
      <c r="D27" s="13"/>
      <c r="E27" s="10">
        <f>A4</f>
        <v>37</v>
      </c>
      <c r="F27" s="13"/>
      <c r="G27" s="13"/>
      <c r="H27" s="13"/>
      <c r="I27" s="13"/>
      <c r="J27" s="13"/>
      <c r="K27" s="13"/>
      <c r="L27" s="13"/>
      <c r="M27" s="13"/>
      <c r="N27" s="13"/>
      <c r="O27" s="19">
        <f t="shared" si="12"/>
        <v>30.860883115313168</v>
      </c>
      <c r="P27" s="13"/>
      <c r="Q27" s="13"/>
      <c r="R27" s="13"/>
      <c r="S27" s="17"/>
      <c r="T27" s="15"/>
      <c r="AE27" s="1">
        <v>37</v>
      </c>
      <c r="AO27" s="1">
        <v>30.813595872860784</v>
      </c>
      <c r="AS27" s="26">
        <v>0</v>
      </c>
      <c r="BC27" s="26">
        <v>0</v>
      </c>
    </row>
    <row r="28" spans="1:55" ht="15" customHeight="1">
      <c r="A28" s="16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7"/>
      <c r="T28" s="15"/>
    </row>
    <row r="29" spans="1:55" ht="15" customHeight="1">
      <c r="A29" s="16"/>
      <c r="B29" s="15"/>
      <c r="C29" s="17"/>
      <c r="D29" s="17"/>
      <c r="E29" s="18"/>
      <c r="F29" s="18" t="s">
        <v>8</v>
      </c>
      <c r="G29" s="18"/>
      <c r="H29" s="18"/>
      <c r="I29" s="18"/>
      <c r="J29" s="17"/>
      <c r="K29" s="18" t="s">
        <v>7</v>
      </c>
      <c r="L29" s="18"/>
      <c r="M29" s="18"/>
      <c r="N29" s="17"/>
      <c r="O29" s="17"/>
      <c r="P29" s="17"/>
      <c r="Q29" s="17"/>
      <c r="R29" s="17"/>
      <c r="S29" s="17"/>
      <c r="T29" s="15"/>
      <c r="AF29" s="2" t="s">
        <v>47</v>
      </c>
      <c r="AK29" s="2" t="s">
        <v>49</v>
      </c>
    </row>
    <row r="30" spans="1:55" ht="15" customHeight="1">
      <c r="A30" s="16"/>
      <c r="B30" s="15"/>
      <c r="C30" s="17"/>
      <c r="D30" s="17"/>
      <c r="E30" s="18"/>
      <c r="F30" s="18" t="s">
        <v>9</v>
      </c>
      <c r="G30" s="18"/>
      <c r="H30" s="18"/>
      <c r="I30" s="18"/>
      <c r="J30" s="17"/>
      <c r="K30" s="18" t="s">
        <v>10</v>
      </c>
      <c r="L30" s="18"/>
      <c r="M30" s="18"/>
      <c r="N30" s="17"/>
      <c r="O30" s="17"/>
      <c r="P30" s="17"/>
      <c r="Q30" s="17"/>
      <c r="R30" s="17"/>
      <c r="S30" s="17"/>
      <c r="T30" s="15"/>
      <c r="AF30" s="2" t="s">
        <v>43</v>
      </c>
      <c r="AK30" s="2" t="s">
        <v>48</v>
      </c>
    </row>
    <row r="31" spans="1:55" ht="15" customHeight="1">
      <c r="A31" s="16"/>
      <c r="B31" s="15"/>
      <c r="C31" s="17"/>
      <c r="D31" s="17"/>
      <c r="E31" s="17"/>
      <c r="F31" s="18" t="s">
        <v>11</v>
      </c>
      <c r="G31" s="17"/>
      <c r="H31" s="17"/>
      <c r="I31" s="17"/>
      <c r="J31" s="17"/>
      <c r="K31" s="18" t="s">
        <v>12</v>
      </c>
      <c r="L31" s="17"/>
      <c r="M31" s="17"/>
      <c r="N31" s="17"/>
      <c r="O31" s="17"/>
      <c r="P31" s="17"/>
      <c r="Q31" s="17"/>
      <c r="R31" s="17"/>
      <c r="S31" s="17"/>
      <c r="T31" s="15"/>
    </row>
    <row r="32" spans="1:55" ht="15" customHeight="1">
      <c r="A32" s="16"/>
      <c r="B32" s="15"/>
      <c r="C32" s="17"/>
      <c r="D32" s="17"/>
      <c r="E32" s="17"/>
      <c r="F32" s="18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5"/>
    </row>
    <row r="33" spans="1:20" ht="15" customHeight="1">
      <c r="A33" s="16"/>
      <c r="B33" s="15"/>
      <c r="C33" s="17"/>
      <c r="D33" s="17"/>
      <c r="E33" s="17"/>
      <c r="F33" s="18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5"/>
    </row>
    <row r="34" spans="1:20" ht="15" customHeight="1">
      <c r="A34" s="16"/>
      <c r="B34" s="15"/>
      <c r="C34" s="17"/>
      <c r="D34" s="17"/>
      <c r="E34" s="17"/>
      <c r="F34" s="18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5"/>
    </row>
  </sheetData>
  <mergeCells count="3">
    <mergeCell ref="AI2:AK2"/>
    <mergeCell ref="AW2:AY2"/>
    <mergeCell ref="H1:L2"/>
  </mergeCells>
  <phoneticPr fontId="2"/>
  <conditionalFormatting sqref="C25:R28 M2:O2 C1:G2 P2:R22 C3:O5 L6:O22 C6:H24 L23:R24 M1:R1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:G2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5:R28 M2:O2 D1:G2 P2:R22 D3:O5 L6:O22 D6:H24 L23:R24 M1:R1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5:O27 C3:O5 C6:H24 L6:O24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5:Q27 E3:Q5 E6:H24 L6:Q2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K24">
    <cfRule type="colorScale" priority="1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K24">
    <cfRule type="colorScale" priority="1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3:R28 C1:H1 M1:R2 C2:G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34"/>
  <sheetViews>
    <sheetView zoomScale="115" zoomScaleNormal="115" workbookViewId="0">
      <selection activeCell="A3" sqref="A3"/>
    </sheetView>
  </sheetViews>
  <sheetFormatPr defaultRowHeight="15" customHeight="1"/>
  <cols>
    <col min="1" max="1" width="12.83203125" style="2" customWidth="1"/>
    <col min="2" max="2" width="3.58203125" customWidth="1"/>
    <col min="3" max="19" width="3.58203125" style="9" customWidth="1"/>
    <col min="20" max="21" width="3.58203125" customWidth="1"/>
    <col min="22" max="29" width="23.5" customWidth="1"/>
    <col min="30" max="30" width="23.5" style="2" customWidth="1"/>
    <col min="31" max="40" width="3.1640625" style="2" customWidth="1"/>
    <col min="41" max="42" width="3" style="2" customWidth="1"/>
    <col min="44" max="54" width="3.1640625" style="23" customWidth="1"/>
    <col min="55" max="56" width="3" style="23" customWidth="1"/>
    <col min="57" max="57" width="8.6640625" style="25"/>
  </cols>
  <sheetData>
    <row r="1" spans="1:55" ht="15" customHeight="1">
      <c r="A1" s="3" t="s">
        <v>0</v>
      </c>
      <c r="B1" s="15"/>
      <c r="C1" s="13"/>
      <c r="D1" s="1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3"/>
      <c r="R1" s="13"/>
      <c r="S1" s="17"/>
      <c r="T1" s="15"/>
      <c r="AE1" s="8"/>
      <c r="AS1" s="24" t="s">
        <v>6</v>
      </c>
    </row>
    <row r="2" spans="1:55" ht="15" customHeight="1">
      <c r="A2" s="4">
        <v>0.15</v>
      </c>
      <c r="B2" s="15"/>
      <c r="C2" s="13"/>
      <c r="D2" s="1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3"/>
      <c r="R2" s="13"/>
      <c r="S2" s="17"/>
      <c r="T2" s="15"/>
      <c r="AE2" s="8"/>
      <c r="AS2" s="24"/>
    </row>
    <row r="3" spans="1:55" ht="15" customHeight="1">
      <c r="A3" s="3" t="s">
        <v>51</v>
      </c>
      <c r="B3" s="15"/>
      <c r="C3" s="13"/>
      <c r="D3" s="13"/>
      <c r="E3" s="31">
        <f>AE4</f>
        <v>9.8438058279872518</v>
      </c>
      <c r="F3" s="30"/>
      <c r="G3" s="30"/>
      <c r="H3" s="30"/>
      <c r="I3" s="30"/>
      <c r="J3" s="30"/>
      <c r="K3" s="30"/>
      <c r="L3" s="30"/>
      <c r="M3" s="30"/>
      <c r="N3" s="30"/>
      <c r="O3" s="31">
        <f>A6</f>
        <v>5</v>
      </c>
      <c r="P3" s="30"/>
      <c r="Q3" s="13"/>
      <c r="R3" s="13"/>
      <c r="S3" s="17"/>
      <c r="T3" s="15"/>
      <c r="AE3" s="12">
        <v>9.827012520199796</v>
      </c>
      <c r="AO3" s="12">
        <v>5</v>
      </c>
      <c r="AS3" s="26">
        <v>0</v>
      </c>
      <c r="AT3" s="27">
        <v>0</v>
      </c>
      <c r="AU3" s="26">
        <v>0</v>
      </c>
      <c r="AV3" s="26">
        <v>0</v>
      </c>
      <c r="AW3" s="26">
        <v>0</v>
      </c>
      <c r="AX3" s="26">
        <v>0</v>
      </c>
      <c r="AY3" s="27">
        <v>0</v>
      </c>
      <c r="AZ3" s="26">
        <v>0</v>
      </c>
      <c r="BA3" s="26">
        <v>0</v>
      </c>
      <c r="BB3" s="28">
        <v>0</v>
      </c>
      <c r="BC3" s="26">
        <v>0</v>
      </c>
    </row>
    <row r="4" spans="1:55" ht="15" customHeight="1">
      <c r="A4" s="4">
        <v>37</v>
      </c>
      <c r="B4" s="15"/>
      <c r="C4" s="13"/>
      <c r="D4" s="13"/>
      <c r="E4" s="31">
        <f t="shared" ref="E4:E5" si="0">AE5</f>
        <v>9.8604188152813244</v>
      </c>
      <c r="F4" s="30"/>
      <c r="G4" s="30"/>
      <c r="H4" s="30"/>
      <c r="I4" s="30"/>
      <c r="J4" s="30"/>
      <c r="K4" s="30"/>
      <c r="L4" s="30"/>
      <c r="M4" s="30"/>
      <c r="N4" s="30"/>
      <c r="O4" s="31">
        <f>AO3</f>
        <v>5</v>
      </c>
      <c r="P4" s="30"/>
      <c r="Q4" s="13"/>
      <c r="R4" s="13"/>
      <c r="S4" s="17"/>
      <c r="T4" s="15"/>
      <c r="AE4" s="12">
        <v>9.8438058279872518</v>
      </c>
      <c r="AO4" s="12">
        <v>5</v>
      </c>
      <c r="AS4" s="26">
        <v>0</v>
      </c>
      <c r="BC4" s="26">
        <v>0</v>
      </c>
    </row>
    <row r="5" spans="1:55" ht="15" customHeight="1">
      <c r="A5" s="3" t="s">
        <v>18</v>
      </c>
      <c r="B5" s="15"/>
      <c r="C5" s="13"/>
      <c r="D5" s="13"/>
      <c r="E5" s="31">
        <f t="shared" si="0"/>
        <v>9.8759384417690175</v>
      </c>
      <c r="F5" s="30"/>
      <c r="G5" s="30"/>
      <c r="H5" s="30"/>
      <c r="I5" s="30"/>
      <c r="J5" s="30"/>
      <c r="K5" s="30"/>
      <c r="L5" s="30"/>
      <c r="M5" s="30"/>
      <c r="N5" s="30"/>
      <c r="O5" s="31">
        <f t="shared" ref="O5:O6" si="1">AO4</f>
        <v>5</v>
      </c>
      <c r="P5" s="30"/>
      <c r="Q5" s="13"/>
      <c r="R5" s="13"/>
      <c r="S5" s="17"/>
      <c r="T5" s="15"/>
      <c r="AE5" s="7">
        <v>9.8604188152813244</v>
      </c>
      <c r="AO5" s="7">
        <v>5</v>
      </c>
      <c r="AS5" s="29">
        <v>0</v>
      </c>
      <c r="BC5" s="29">
        <v>0</v>
      </c>
    </row>
    <row r="6" spans="1:55" ht="15" customHeight="1">
      <c r="A6" s="4">
        <v>5</v>
      </c>
      <c r="B6" s="15"/>
      <c r="C6" s="13"/>
      <c r="D6" s="13"/>
      <c r="E6" s="31">
        <f>AF6</f>
        <v>9.8911555906288218</v>
      </c>
      <c r="F6" s="31">
        <f t="shared" ref="F6:H6" si="2">AG6</f>
        <v>9.9055018614257815</v>
      </c>
      <c r="G6" s="31">
        <f t="shared" si="2"/>
        <v>9.9194473217170245</v>
      </c>
      <c r="H6" s="31">
        <f t="shared" si="2"/>
        <v>9.9326953388280188</v>
      </c>
      <c r="I6" s="31">
        <f>AI7</f>
        <v>9.9454898860098613</v>
      </c>
      <c r="J6" s="30"/>
      <c r="K6" s="31">
        <f t="shared" ref="K6" si="3">AL6</f>
        <v>5</v>
      </c>
      <c r="L6" s="31">
        <f t="shared" ref="L6:M6" si="4">AM6</f>
        <v>5</v>
      </c>
      <c r="M6" s="31">
        <f t="shared" si="4"/>
        <v>5</v>
      </c>
      <c r="N6" s="31">
        <f>AO6</f>
        <v>5</v>
      </c>
      <c r="O6" s="31">
        <f t="shared" si="1"/>
        <v>5</v>
      </c>
      <c r="P6" s="30"/>
      <c r="Q6" s="13"/>
      <c r="R6" s="13"/>
      <c r="S6" s="17"/>
      <c r="T6" s="15"/>
      <c r="AE6" s="12">
        <v>9.8759384417690175</v>
      </c>
      <c r="AF6" s="12">
        <v>9.8911555906288218</v>
      </c>
      <c r="AG6" s="12">
        <v>9.9055018614257815</v>
      </c>
      <c r="AH6" s="6">
        <v>9.9194473217170245</v>
      </c>
      <c r="AI6" s="12">
        <v>9.9326953388280188</v>
      </c>
      <c r="AK6" s="12">
        <v>5</v>
      </c>
      <c r="AL6" s="5">
        <v>5</v>
      </c>
      <c r="AM6" s="12">
        <v>5</v>
      </c>
      <c r="AN6" s="12">
        <v>5</v>
      </c>
      <c r="AO6" s="12">
        <v>5</v>
      </c>
      <c r="AS6" s="26">
        <v>0</v>
      </c>
      <c r="AT6" s="26">
        <v>0</v>
      </c>
      <c r="AU6" s="26">
        <v>0</v>
      </c>
      <c r="AV6" s="28">
        <v>0</v>
      </c>
      <c r="AW6" s="26">
        <v>0</v>
      </c>
      <c r="AY6" s="26">
        <v>0</v>
      </c>
      <c r="AZ6" s="27">
        <v>0</v>
      </c>
      <c r="BA6" s="26">
        <v>0</v>
      </c>
      <c r="BB6" s="26">
        <v>0</v>
      </c>
      <c r="BC6" s="26">
        <v>0</v>
      </c>
    </row>
    <row r="7" spans="1:55" ht="15" customHeight="1">
      <c r="A7" s="3" t="s">
        <v>19</v>
      </c>
      <c r="B7" s="15"/>
      <c r="C7" s="13"/>
      <c r="D7" s="13"/>
      <c r="E7" s="30"/>
      <c r="F7" s="30"/>
      <c r="G7" s="30"/>
      <c r="H7" s="30"/>
      <c r="I7" s="31">
        <f>AI8-(AI8+AI7-AK7-AK6)*$A$2</f>
        <v>9.9577116441781577</v>
      </c>
      <c r="J7" s="32" t="s">
        <v>5</v>
      </c>
      <c r="K7" s="31">
        <f>AK6+(AI7+AI8-AK7-AK6)*$A$2</f>
        <v>6.4860397162359495</v>
      </c>
      <c r="L7" s="30"/>
      <c r="M7" s="30"/>
      <c r="N7" s="30"/>
      <c r="O7" s="30"/>
      <c r="P7" s="30"/>
      <c r="Q7" s="13"/>
      <c r="R7" s="13"/>
      <c r="S7" s="17"/>
      <c r="T7" s="15"/>
      <c r="AI7" s="12">
        <v>9.9454898860098613</v>
      </c>
      <c r="AJ7" s="2" t="s">
        <v>62</v>
      </c>
      <c r="AK7" s="12">
        <v>6.4823098048509724</v>
      </c>
      <c r="AW7" s="26">
        <v>0</v>
      </c>
      <c r="AY7" s="26">
        <v>0</v>
      </c>
    </row>
    <row r="8" spans="1:55" ht="15" customHeight="1">
      <c r="A8" s="36">
        <f>E3</f>
        <v>9.8438058279872518</v>
      </c>
      <c r="B8" s="15"/>
      <c r="C8" s="13"/>
      <c r="D8" s="13"/>
      <c r="E8" s="30"/>
      <c r="F8" s="30"/>
      <c r="G8" s="30"/>
      <c r="H8" s="30"/>
      <c r="I8" s="31">
        <f t="shared" ref="I8:I23" si="5">AI9-(AI9+AI8-AK8-AK7)*$A$2</f>
        <v>11.459066719475278</v>
      </c>
      <c r="J8" s="32" t="s">
        <v>5</v>
      </c>
      <c r="K8" s="31">
        <f t="shared" ref="K8:K22" si="6">AK7+(AI8+AI9-AK8-AK7)*$A$2</f>
        <v>7.9741430717481983</v>
      </c>
      <c r="L8" s="30"/>
      <c r="M8" s="30"/>
      <c r="N8" s="30"/>
      <c r="O8" s="30"/>
      <c r="P8" s="30"/>
      <c r="Q8" s="13"/>
      <c r="R8" s="13"/>
      <c r="S8" s="17"/>
      <c r="T8" s="15"/>
      <c r="AI8" s="12">
        <v>11.443751360414108</v>
      </c>
      <c r="AJ8" s="2" t="s">
        <v>62</v>
      </c>
      <c r="AK8" s="12">
        <v>7.9667864292874686</v>
      </c>
      <c r="AW8" s="26">
        <v>0</v>
      </c>
      <c r="AY8" s="26">
        <v>0</v>
      </c>
    </row>
    <row r="9" spans="1:55" ht="15" customHeight="1">
      <c r="A9" s="3" t="s">
        <v>20</v>
      </c>
      <c r="B9" s="15"/>
      <c r="C9" s="13"/>
      <c r="D9" s="13"/>
      <c r="E9" s="30"/>
      <c r="F9" s="30"/>
      <c r="G9" s="30"/>
      <c r="H9" s="30"/>
      <c r="I9" s="31">
        <f t="shared" si="5"/>
        <v>12.968952107058051</v>
      </c>
      <c r="J9" s="32" t="s">
        <v>5</v>
      </c>
      <c r="K9" s="31">
        <f t="shared" si="6"/>
        <v>9.4663547033526267</v>
      </c>
      <c r="L9" s="30"/>
      <c r="M9" s="30"/>
      <c r="N9" s="30"/>
      <c r="O9" s="30"/>
      <c r="P9" s="33">
        <f>MAX(E3:O27)</f>
        <v>37</v>
      </c>
      <c r="Q9" s="13" t="s">
        <v>13</v>
      </c>
      <c r="R9" s="13"/>
      <c r="S9" s="17"/>
      <c r="T9" s="15"/>
      <c r="AI9" s="12">
        <v>12.950899986372503</v>
      </c>
      <c r="AJ9" s="2" t="s">
        <v>62</v>
      </c>
      <c r="AK9" s="12">
        <v>9.4555121111071827</v>
      </c>
      <c r="AP9" s="2">
        <v>37</v>
      </c>
      <c r="AW9" s="26">
        <v>0</v>
      </c>
      <c r="AY9" s="26">
        <v>0</v>
      </c>
    </row>
    <row r="10" spans="1:55" ht="15" customHeight="1">
      <c r="A10" s="36">
        <f>O27</f>
        <v>31.351196947092113</v>
      </c>
      <c r="B10" s="15"/>
      <c r="C10" s="13"/>
      <c r="D10" s="13"/>
      <c r="E10" s="30"/>
      <c r="F10" s="30"/>
      <c r="G10" s="30"/>
      <c r="H10" s="30"/>
      <c r="I10" s="31">
        <f t="shared" si="5"/>
        <v>14.488789981952724</v>
      </c>
      <c r="J10" s="32" t="s">
        <v>5</v>
      </c>
      <c r="K10" s="31">
        <f t="shared" si="6"/>
        <v>10.964557677974376</v>
      </c>
      <c r="L10" s="30"/>
      <c r="M10" s="30"/>
      <c r="N10" s="30"/>
      <c r="O10" s="30"/>
      <c r="P10" s="33">
        <f>(P9*5+P14)/6</f>
        <v>31.666666666666668</v>
      </c>
      <c r="Q10" s="13"/>
      <c r="R10" s="13"/>
      <c r="S10" s="17"/>
      <c r="T10" s="15"/>
      <c r="AI10" s="12">
        <v>14.468520381123209</v>
      </c>
      <c r="AJ10" s="2" t="s">
        <v>62</v>
      </c>
      <c r="AK10" s="12">
        <v>10.950540039721316</v>
      </c>
      <c r="AP10" s="2">
        <v>31.666666666666668</v>
      </c>
      <c r="AW10" s="26">
        <v>0</v>
      </c>
      <c r="AY10" s="26">
        <v>0</v>
      </c>
    </row>
    <row r="11" spans="1:55" ht="15" customHeight="1">
      <c r="A11" s="16"/>
      <c r="B11" s="15"/>
      <c r="C11" s="13"/>
      <c r="D11" s="13"/>
      <c r="E11" s="30"/>
      <c r="F11" s="30"/>
      <c r="G11" s="30"/>
      <c r="H11" s="30"/>
      <c r="I11" s="31">
        <f t="shared" si="5"/>
        <v>16.020046808424834</v>
      </c>
      <c r="J11" s="32" t="s">
        <v>5</v>
      </c>
      <c r="K11" s="31">
        <f t="shared" si="6"/>
        <v>12.470601947019823</v>
      </c>
      <c r="L11" s="30"/>
      <c r="M11" s="30"/>
      <c r="N11" s="30"/>
      <c r="O11" s="30"/>
      <c r="P11" s="33">
        <f>(P9*4+P14*2)/6</f>
        <v>26.333333333333332</v>
      </c>
      <c r="Q11" s="13"/>
      <c r="R11" s="13"/>
      <c r="S11" s="17"/>
      <c r="T11" s="15"/>
      <c r="AI11" s="12">
        <v>15.997835548819918</v>
      </c>
      <c r="AJ11" s="2" t="s">
        <v>62</v>
      </c>
      <c r="AK11" s="12">
        <v>12.453658176165234</v>
      </c>
      <c r="AP11" s="2">
        <v>26.333333333333332</v>
      </c>
      <c r="AW11" s="26">
        <v>0</v>
      </c>
      <c r="AY11" s="26">
        <v>0</v>
      </c>
    </row>
    <row r="12" spans="1:55" ht="15" customHeight="1">
      <c r="A12" s="16"/>
      <c r="B12" s="15"/>
      <c r="C12" s="13"/>
      <c r="D12" s="13"/>
      <c r="E12" s="30"/>
      <c r="F12" s="30"/>
      <c r="G12" s="30"/>
      <c r="H12" s="30"/>
      <c r="I12" s="31">
        <f t="shared" si="5"/>
        <v>17.563401600853862</v>
      </c>
      <c r="J12" s="32" t="s">
        <v>5</v>
      </c>
      <c r="K12" s="31">
        <f t="shared" si="6"/>
        <v>13.985990936478894</v>
      </c>
      <c r="L12" s="30"/>
      <c r="M12" s="30"/>
      <c r="N12" s="30"/>
      <c r="O12" s="30"/>
      <c r="P12" s="33">
        <f>(P9+P14)/2</f>
        <v>21</v>
      </c>
      <c r="Q12" s="13"/>
      <c r="R12" s="13"/>
      <c r="S12" s="17"/>
      <c r="T12" s="15"/>
      <c r="AI12" s="12">
        <v>17.540108715723338</v>
      </c>
      <c r="AJ12" s="2" t="s">
        <v>62</v>
      </c>
      <c r="AK12" s="12">
        <v>13.966633165301234</v>
      </c>
      <c r="AP12" s="2">
        <v>21</v>
      </c>
      <c r="AW12" s="26">
        <v>0</v>
      </c>
      <c r="AY12" s="26">
        <v>0</v>
      </c>
    </row>
    <row r="13" spans="1:55" ht="15" customHeight="1">
      <c r="A13" s="16"/>
      <c r="B13" s="15"/>
      <c r="C13" s="13"/>
      <c r="D13" s="13"/>
      <c r="E13" s="30"/>
      <c r="F13" s="30"/>
      <c r="G13" s="30"/>
      <c r="H13" s="30"/>
      <c r="I13" s="31">
        <f t="shared" si="5"/>
        <v>19.120043267135365</v>
      </c>
      <c r="J13" s="32" t="s">
        <v>5</v>
      </c>
      <c r="K13" s="31">
        <f t="shared" si="6"/>
        <v>15.512228430330993</v>
      </c>
      <c r="L13" s="30"/>
      <c r="M13" s="30"/>
      <c r="N13" s="30"/>
      <c r="O13" s="30"/>
      <c r="P13" s="33">
        <f>(P9+P14*5)/6</f>
        <v>10.333333333333334</v>
      </c>
      <c r="Q13" s="13"/>
      <c r="R13" s="13"/>
      <c r="S13" s="17"/>
      <c r="T13" s="15"/>
      <c r="AI13" s="12">
        <v>19.095734361167519</v>
      </c>
      <c r="AJ13" s="2" t="s">
        <v>62</v>
      </c>
      <c r="AK13" s="12">
        <v>15.490771294499689</v>
      </c>
      <c r="AP13" s="2">
        <v>10.333333333333334</v>
      </c>
      <c r="AW13" s="26">
        <v>0</v>
      </c>
      <c r="AY13" s="26">
        <v>0</v>
      </c>
    </row>
    <row r="14" spans="1:55" ht="15" customHeight="1">
      <c r="A14" s="16"/>
      <c r="B14" s="15"/>
      <c r="C14" s="13"/>
      <c r="D14" s="13"/>
      <c r="E14" s="30"/>
      <c r="F14" s="30"/>
      <c r="G14" s="30"/>
      <c r="H14" s="30"/>
      <c r="I14" s="31">
        <f t="shared" si="5"/>
        <v>20.689760710777563</v>
      </c>
      <c r="J14" s="32" t="s">
        <v>5</v>
      </c>
      <c r="K14" s="31">
        <f t="shared" si="6"/>
        <v>17.05028221104957</v>
      </c>
      <c r="L14" s="30"/>
      <c r="M14" s="30"/>
      <c r="N14" s="30"/>
      <c r="O14" s="30"/>
      <c r="P14" s="33">
        <f>MIN(E3:O27)</f>
        <v>5</v>
      </c>
      <c r="Q14" s="13" t="s">
        <v>14</v>
      </c>
      <c r="R14" s="13"/>
      <c r="S14" s="17"/>
      <c r="T14" s="15"/>
      <c r="AI14" s="12">
        <v>20.665638532165126</v>
      </c>
      <c r="AJ14" s="2" t="s">
        <v>62</v>
      </c>
      <c r="AK14" s="12">
        <v>17.027399421327011</v>
      </c>
      <c r="AP14" s="2">
        <v>5</v>
      </c>
      <c r="AW14" s="26">
        <v>0</v>
      </c>
      <c r="AY14" s="26">
        <v>0</v>
      </c>
    </row>
    <row r="15" spans="1:55" ht="15" customHeight="1">
      <c r="A15" s="16"/>
      <c r="B15" s="15"/>
      <c r="C15" s="13"/>
      <c r="D15" s="13"/>
      <c r="E15" s="30"/>
      <c r="F15" s="30"/>
      <c r="G15" s="30"/>
      <c r="H15" s="30"/>
      <c r="I15" s="31">
        <f t="shared" si="5"/>
        <v>22.273384158137137</v>
      </c>
      <c r="J15" s="32" t="s">
        <v>5</v>
      </c>
      <c r="K15" s="31">
        <f t="shared" si="6"/>
        <v>18.60117054315279</v>
      </c>
      <c r="L15" s="30"/>
      <c r="M15" s="30"/>
      <c r="N15" s="30"/>
      <c r="O15" s="30"/>
      <c r="P15" s="30"/>
      <c r="Q15" s="13"/>
      <c r="R15" s="13"/>
      <c r="S15" s="17"/>
      <c r="T15" s="15"/>
      <c r="AI15" s="20">
        <v>22.249271627327442</v>
      </c>
      <c r="AJ15" s="2" t="s">
        <v>62</v>
      </c>
      <c r="AK15" s="20">
        <v>18.577220007124815</v>
      </c>
      <c r="AW15" s="26"/>
      <c r="AY15" s="26"/>
    </row>
    <row r="16" spans="1:55" ht="15" customHeight="1">
      <c r="A16" s="16"/>
      <c r="B16" s="15"/>
      <c r="C16" s="13"/>
      <c r="D16" s="13"/>
      <c r="E16" s="30"/>
      <c r="F16" s="30"/>
      <c r="G16" s="30"/>
      <c r="H16" s="30"/>
      <c r="I16" s="31">
        <f t="shared" si="5"/>
        <v>23.869873556399366</v>
      </c>
      <c r="J16" s="32" t="s">
        <v>5</v>
      </c>
      <c r="K16" s="31">
        <f t="shared" si="6"/>
        <v>20.165248773977869</v>
      </c>
      <c r="L16" s="30"/>
      <c r="M16" s="30"/>
      <c r="N16" s="30"/>
      <c r="O16" s="30"/>
      <c r="P16" s="30"/>
      <c r="Q16" s="13"/>
      <c r="R16" s="13"/>
      <c r="S16" s="17"/>
      <c r="T16" s="15"/>
      <c r="AI16" s="20">
        <v>23.847155279962916</v>
      </c>
      <c r="AJ16" s="2" t="s">
        <v>62</v>
      </c>
      <c r="AK16" s="20">
        <v>20.140979150403499</v>
      </c>
      <c r="AW16" s="26"/>
      <c r="AY16" s="26"/>
    </row>
    <row r="17" spans="1:55" ht="15" customHeight="1">
      <c r="A17" s="16"/>
      <c r="B17" s="15"/>
      <c r="C17" s="13"/>
      <c r="D17" s="13"/>
      <c r="E17" s="30"/>
      <c r="F17" s="30"/>
      <c r="G17" s="30"/>
      <c r="H17" s="30"/>
      <c r="I17" s="31">
        <f t="shared" si="5"/>
        <v>25.479514635125682</v>
      </c>
      <c r="J17" s="32" t="s">
        <v>5</v>
      </c>
      <c r="K17" s="31">
        <f t="shared" si="6"/>
        <v>21.742925696222741</v>
      </c>
      <c r="L17" s="30"/>
      <c r="M17" s="30"/>
      <c r="N17" s="30"/>
      <c r="O17" s="30"/>
      <c r="P17" s="30"/>
      <c r="Q17" s="13"/>
      <c r="R17" s="13"/>
      <c r="S17" s="17"/>
      <c r="T17" s="15"/>
      <c r="AI17" s="20">
        <v>25.457902323252419</v>
      </c>
      <c r="AJ17" s="2" t="s">
        <v>62</v>
      </c>
      <c r="AK17" s="20">
        <v>21.718740714998891</v>
      </c>
      <c r="AW17" s="26"/>
      <c r="AY17" s="26"/>
    </row>
    <row r="18" spans="1:55" ht="15" customHeight="1">
      <c r="A18" s="16"/>
      <c r="B18" s="15"/>
      <c r="C18" s="13"/>
      <c r="D18" s="13"/>
      <c r="E18" s="30"/>
      <c r="F18" s="30"/>
      <c r="G18" s="30"/>
      <c r="H18" s="30"/>
      <c r="I18" s="31">
        <f t="shared" si="5"/>
        <v>27.100682748932819</v>
      </c>
      <c r="J18" s="32" t="s">
        <v>5</v>
      </c>
      <c r="K18" s="31">
        <f t="shared" si="6"/>
        <v>23.333948562469317</v>
      </c>
      <c r="L18" s="30"/>
      <c r="M18" s="30"/>
      <c r="N18" s="30"/>
      <c r="O18" s="30"/>
      <c r="P18" s="30"/>
      <c r="Q18" s="13"/>
      <c r="R18" s="13"/>
      <c r="S18" s="17"/>
      <c r="T18" s="15"/>
      <c r="AI18" s="20">
        <v>27.081461180944924</v>
      </c>
      <c r="AJ18" s="2" t="s">
        <v>62</v>
      </c>
      <c r="AK18" s="20">
        <v>23.310558745879774</v>
      </c>
      <c r="AW18" s="26"/>
      <c r="AY18" s="26"/>
    </row>
    <row r="19" spans="1:55" ht="15" customHeight="1">
      <c r="A19" s="16"/>
      <c r="B19" s="15"/>
      <c r="C19" s="13"/>
      <c r="D19" s="13"/>
      <c r="E19" s="30"/>
      <c r="F19" s="30"/>
      <c r="G19" s="30"/>
      <c r="H19" s="30"/>
      <c r="I19" s="31">
        <f t="shared" si="5"/>
        <v>28.732946099300946</v>
      </c>
      <c r="J19" s="32" t="s">
        <v>5</v>
      </c>
      <c r="K19" s="31">
        <f t="shared" si="6"/>
        <v>24.9380373286393</v>
      </c>
      <c r="L19" s="30"/>
      <c r="M19" s="30"/>
      <c r="N19" s="30"/>
      <c r="O19" s="30"/>
      <c r="P19" s="30"/>
      <c r="Q19" s="13"/>
      <c r="R19" s="13"/>
      <c r="S19" s="17"/>
      <c r="T19" s="15"/>
      <c r="AI19" s="20">
        <v>28.715890596403245</v>
      </c>
      <c r="AJ19" s="2" t="s">
        <v>62</v>
      </c>
      <c r="AK19" s="20">
        <v>24.915899314187104</v>
      </c>
      <c r="AW19" s="26"/>
      <c r="AY19" s="26"/>
    </row>
    <row r="20" spans="1:55" ht="15" customHeight="1">
      <c r="A20" s="16"/>
      <c r="B20" s="15"/>
      <c r="C20" s="13"/>
      <c r="D20" s="13"/>
      <c r="E20" s="30"/>
      <c r="F20" s="30"/>
      <c r="G20" s="30"/>
      <c r="H20" s="30"/>
      <c r="I20" s="31">
        <f t="shared" si="5"/>
        <v>30.374356999390635</v>
      </c>
      <c r="J20" s="32" t="s">
        <v>5</v>
      </c>
      <c r="K20" s="31">
        <f t="shared" si="6"/>
        <v>26.554396237323981</v>
      </c>
      <c r="L20" s="30"/>
      <c r="M20" s="30"/>
      <c r="N20" s="30"/>
      <c r="O20" s="30"/>
      <c r="P20" s="30"/>
      <c r="Q20" s="13"/>
      <c r="R20" s="13"/>
      <c r="S20" s="17"/>
      <c r="T20" s="15"/>
      <c r="AI20" s="12">
        <v>30.360424682060472</v>
      </c>
      <c r="AJ20" s="2" t="s">
        <v>62</v>
      </c>
      <c r="AK20" s="12">
        <v>26.534066469488369</v>
      </c>
      <c r="AW20" s="26">
        <v>0</v>
      </c>
      <c r="AY20" s="26">
        <v>0</v>
      </c>
    </row>
    <row r="21" spans="1:55" ht="15" customHeight="1">
      <c r="A21" s="16"/>
      <c r="B21" s="15"/>
      <c r="C21" s="13"/>
      <c r="D21" s="13"/>
      <c r="E21" s="30"/>
      <c r="F21" s="30"/>
      <c r="G21" s="30"/>
      <c r="H21" s="30"/>
      <c r="I21" s="31">
        <f t="shared" si="5"/>
        <v>32.023756760117195</v>
      </c>
      <c r="J21" s="32" t="s">
        <v>5</v>
      </c>
      <c r="K21" s="31">
        <f t="shared" si="6"/>
        <v>28.182036311626049</v>
      </c>
      <c r="L21" s="30"/>
      <c r="M21" s="30"/>
      <c r="N21" s="30"/>
      <c r="O21" s="30"/>
      <c r="P21" s="30"/>
      <c r="Q21" s="13"/>
      <c r="R21" s="13"/>
      <c r="S21" s="17"/>
      <c r="T21" s="15"/>
      <c r="AI21" s="12">
        <v>32.012853922527512</v>
      </c>
      <c r="AJ21" s="2" t="s">
        <v>62</v>
      </c>
      <c r="AK21" s="12">
        <v>28.164048441042816</v>
      </c>
      <c r="AW21" s="26">
        <v>0</v>
      </c>
      <c r="AY21" s="26">
        <v>0</v>
      </c>
    </row>
    <row r="22" spans="1:55" ht="15" customHeight="1">
      <c r="A22" s="16"/>
      <c r="B22" s="15"/>
      <c r="C22" s="13"/>
      <c r="D22" s="13"/>
      <c r="E22" s="30"/>
      <c r="F22" s="30"/>
      <c r="G22" s="30"/>
      <c r="H22" s="30"/>
      <c r="I22" s="31">
        <f t="shared" si="5"/>
        <v>33.67904551724726</v>
      </c>
      <c r="J22" s="32" t="s">
        <v>5</v>
      </c>
      <c r="K22" s="31">
        <f t="shared" si="6"/>
        <v>29.819760943257219</v>
      </c>
      <c r="L22" s="30"/>
      <c r="M22" s="30"/>
      <c r="N22" s="30"/>
      <c r="O22" s="30"/>
      <c r="P22" s="30"/>
      <c r="Q22" s="13"/>
      <c r="R22" s="13"/>
      <c r="S22" s="17"/>
      <c r="T22" s="15"/>
      <c r="AI22" s="12">
        <v>33.671726602254878</v>
      </c>
      <c r="AJ22" s="2" t="s">
        <v>62</v>
      </c>
      <c r="AK22" s="12">
        <v>29.804352832577703</v>
      </c>
      <c r="AW22" s="26">
        <v>0</v>
      </c>
      <c r="AY22" s="26">
        <v>0</v>
      </c>
    </row>
    <row r="23" spans="1:55" ht="15" customHeight="1">
      <c r="A23" s="16"/>
      <c r="B23" s="15"/>
      <c r="C23" s="13"/>
      <c r="D23" s="13"/>
      <c r="E23" s="30"/>
      <c r="F23" s="30"/>
      <c r="G23" s="30"/>
      <c r="H23" s="30"/>
      <c r="I23" s="31">
        <f t="shared" si="5"/>
        <v>35.338505981904369</v>
      </c>
      <c r="J23" s="32" t="s">
        <v>5</v>
      </c>
      <c r="K23" s="31">
        <f t="shared" ref="K23" si="7">AK22+(AI23+AI24-AK23-AK22)*$A$2</f>
        <v>31.465846850673337</v>
      </c>
      <c r="L23" s="30"/>
      <c r="M23" s="30"/>
      <c r="N23" s="30"/>
      <c r="O23" s="30"/>
      <c r="P23" s="30"/>
      <c r="Q23" s="13"/>
      <c r="R23" s="13"/>
      <c r="S23" s="17"/>
      <c r="T23" s="15"/>
      <c r="AI23" s="7">
        <v>35.33475801946166</v>
      </c>
      <c r="AJ23" s="2" t="s">
        <v>62</v>
      </c>
      <c r="AK23" s="7">
        <v>31.453778399579729</v>
      </c>
      <c r="AW23" s="29">
        <v>0</v>
      </c>
      <c r="AY23" s="29">
        <v>0</v>
      </c>
    </row>
    <row r="24" spans="1:55" ht="15" customHeight="1">
      <c r="A24" s="16"/>
      <c r="B24" s="15"/>
      <c r="C24" s="13"/>
      <c r="D24" s="13"/>
      <c r="E24" s="31">
        <f>AE25</f>
        <v>37</v>
      </c>
      <c r="F24" s="31">
        <f t="shared" ref="F24:H24" si="8">AE24</f>
        <v>37</v>
      </c>
      <c r="G24" s="31">
        <f t="shared" si="8"/>
        <v>37</v>
      </c>
      <c r="H24" s="31">
        <f t="shared" si="8"/>
        <v>37</v>
      </c>
      <c r="I24" s="31">
        <f>AH24</f>
        <v>37</v>
      </c>
      <c r="J24" s="30"/>
      <c r="K24" s="31">
        <f>AK23</f>
        <v>31.453778399579729</v>
      </c>
      <c r="L24" s="31">
        <f>AK24</f>
        <v>31.44075374200272</v>
      </c>
      <c r="M24" s="31">
        <f t="shared" ref="M24:O24" si="9">AL24</f>
        <v>31.427846204975801</v>
      </c>
      <c r="N24" s="31">
        <f t="shared" si="9"/>
        <v>31.413410349548748</v>
      </c>
      <c r="O24" s="31">
        <f t="shared" si="9"/>
        <v>31.399746841973002</v>
      </c>
      <c r="P24" s="30"/>
      <c r="Q24" s="13"/>
      <c r="R24" s="13"/>
      <c r="S24" s="17"/>
      <c r="T24" s="15"/>
      <c r="AE24" s="12">
        <v>37</v>
      </c>
      <c r="AF24" s="5">
        <v>37</v>
      </c>
      <c r="AG24" s="12">
        <v>37</v>
      </c>
      <c r="AH24" s="12">
        <v>37</v>
      </c>
      <c r="AI24" s="12">
        <v>37</v>
      </c>
      <c r="AK24" s="12">
        <v>31.44075374200272</v>
      </c>
      <c r="AL24" s="12">
        <v>31.427846204975801</v>
      </c>
      <c r="AM24" s="12">
        <v>31.413410349548748</v>
      </c>
      <c r="AN24" s="6">
        <v>31.399746841973002</v>
      </c>
      <c r="AO24" s="12">
        <v>31.38361260362468</v>
      </c>
      <c r="AS24" s="26">
        <v>0</v>
      </c>
      <c r="AT24" s="27">
        <v>0</v>
      </c>
      <c r="AU24" s="26">
        <v>0</v>
      </c>
      <c r="AV24" s="26">
        <v>0</v>
      </c>
      <c r="AW24" s="26">
        <v>0</v>
      </c>
      <c r="AY24" s="26">
        <v>0</v>
      </c>
      <c r="AZ24" s="26">
        <v>0</v>
      </c>
      <c r="BA24" s="26">
        <v>0</v>
      </c>
      <c r="BB24" s="28">
        <v>0</v>
      </c>
      <c r="BC24" s="26">
        <v>0</v>
      </c>
    </row>
    <row r="25" spans="1:55" ht="15" customHeight="1">
      <c r="A25" s="16"/>
      <c r="B25" s="15"/>
      <c r="C25" s="13"/>
      <c r="D25" s="13"/>
      <c r="E25" s="31">
        <f t="shared" ref="E25:E26" si="10">AE26</f>
        <v>37</v>
      </c>
      <c r="F25" s="30"/>
      <c r="G25" s="30"/>
      <c r="H25" s="30"/>
      <c r="I25" s="30"/>
      <c r="J25" s="30"/>
      <c r="K25" s="30"/>
      <c r="L25" s="30"/>
      <c r="M25" s="30"/>
      <c r="N25" s="30"/>
      <c r="O25" s="31">
        <f>AO24</f>
        <v>31.38361260362468</v>
      </c>
      <c r="P25" s="30"/>
      <c r="Q25" s="13"/>
      <c r="R25" s="13"/>
      <c r="S25" s="17"/>
      <c r="T25" s="15"/>
      <c r="AE25" s="12">
        <v>37</v>
      </c>
      <c r="AO25" s="12">
        <v>31.36927714484337</v>
      </c>
      <c r="AS25" s="26">
        <v>0</v>
      </c>
      <c r="BC25" s="26">
        <v>0</v>
      </c>
    </row>
    <row r="26" spans="1:55" ht="15" customHeight="1">
      <c r="A26" s="16"/>
      <c r="B26" s="15"/>
      <c r="C26" s="13"/>
      <c r="D26" s="13"/>
      <c r="E26" s="31">
        <f t="shared" si="10"/>
        <v>37</v>
      </c>
      <c r="F26" s="30"/>
      <c r="G26" s="30"/>
      <c r="H26" s="30"/>
      <c r="I26" s="30"/>
      <c r="J26" s="30"/>
      <c r="K26" s="30"/>
      <c r="L26" s="30"/>
      <c r="M26" s="30"/>
      <c r="N26" s="30"/>
      <c r="O26" s="31">
        <f t="shared" ref="O26:O27" si="11">AO25</f>
        <v>31.36927714484337</v>
      </c>
      <c r="P26" s="30"/>
      <c r="Q26" s="13"/>
      <c r="R26" s="13"/>
      <c r="S26" s="17"/>
      <c r="T26" s="15"/>
      <c r="AE26" s="12">
        <v>37</v>
      </c>
      <c r="AO26" s="12">
        <v>31.351196947092113</v>
      </c>
      <c r="AS26" s="26">
        <v>0</v>
      </c>
      <c r="BC26" s="26">
        <v>0</v>
      </c>
    </row>
    <row r="27" spans="1:55" ht="15" customHeight="1">
      <c r="A27" s="16"/>
      <c r="B27" s="15"/>
      <c r="C27" s="13"/>
      <c r="D27" s="13"/>
      <c r="E27" s="34">
        <f>$A$4</f>
        <v>37</v>
      </c>
      <c r="F27" s="30"/>
      <c r="G27" s="30"/>
      <c r="H27" s="30"/>
      <c r="I27" s="30"/>
      <c r="J27" s="30"/>
      <c r="K27" s="30"/>
      <c r="L27" s="30"/>
      <c r="M27" s="30"/>
      <c r="N27" s="30"/>
      <c r="O27" s="31">
        <f t="shared" si="11"/>
        <v>31.351196947092113</v>
      </c>
      <c r="P27" s="30"/>
      <c r="Q27" s="13"/>
      <c r="R27" s="13"/>
      <c r="S27" s="17"/>
      <c r="T27" s="15"/>
      <c r="AE27" s="12">
        <v>37</v>
      </c>
      <c r="AO27" s="12">
        <v>31.336141173856532</v>
      </c>
      <c r="AS27" s="26">
        <v>0.5</v>
      </c>
      <c r="BC27" s="26">
        <v>0</v>
      </c>
    </row>
    <row r="28" spans="1:55" ht="15" customHeight="1">
      <c r="A28" s="16"/>
      <c r="B28" s="15"/>
      <c r="C28" s="13"/>
      <c r="D28" s="1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3"/>
      <c r="R28" s="13"/>
      <c r="S28" s="17"/>
      <c r="T28" s="15"/>
    </row>
    <row r="29" spans="1:55" ht="15" customHeight="1">
      <c r="A29" s="16"/>
      <c r="B29" s="15"/>
      <c r="C29" s="17"/>
      <c r="D29" s="17"/>
      <c r="E29" s="18"/>
      <c r="F29" s="18" t="s">
        <v>8</v>
      </c>
      <c r="G29" s="18"/>
      <c r="H29" s="18"/>
      <c r="I29" s="18"/>
      <c r="J29" s="17"/>
      <c r="K29" s="18" t="s">
        <v>21</v>
      </c>
      <c r="L29" s="18"/>
      <c r="M29" s="18"/>
      <c r="N29" s="17"/>
      <c r="O29" s="17"/>
      <c r="P29" s="17"/>
      <c r="Q29" s="17"/>
      <c r="R29" s="17"/>
      <c r="S29" s="17"/>
      <c r="T29" s="15"/>
      <c r="AF29" s="2" t="s">
        <v>45</v>
      </c>
      <c r="AK29" s="2" t="s">
        <v>52</v>
      </c>
    </row>
    <row r="30" spans="1:55" ht="15" customHeight="1">
      <c r="A30" s="16"/>
      <c r="B30" s="15"/>
      <c r="C30" s="17"/>
      <c r="D30" s="17"/>
      <c r="E30" s="18"/>
      <c r="F30" s="18" t="s">
        <v>9</v>
      </c>
      <c r="G30" s="18"/>
      <c r="H30" s="18"/>
      <c r="I30" s="18"/>
      <c r="J30" s="17"/>
      <c r="K30" s="18" t="s">
        <v>22</v>
      </c>
      <c r="L30" s="18"/>
      <c r="M30" s="18"/>
      <c r="N30" s="17"/>
      <c r="O30" s="17"/>
      <c r="P30" s="17"/>
      <c r="Q30" s="17"/>
      <c r="R30" s="17"/>
      <c r="S30" s="17"/>
      <c r="T30" s="15"/>
      <c r="AF30" s="2" t="s">
        <v>46</v>
      </c>
      <c r="AK30" s="2" t="s">
        <v>44</v>
      </c>
    </row>
    <row r="31" spans="1:55" ht="15" customHeight="1">
      <c r="A31" s="16"/>
      <c r="B31" s="15"/>
      <c r="C31" s="17"/>
      <c r="D31" s="17"/>
      <c r="E31" s="17"/>
      <c r="F31" s="18" t="s">
        <v>11</v>
      </c>
      <c r="G31" s="17"/>
      <c r="H31" s="17"/>
      <c r="I31" s="17"/>
      <c r="J31" s="17"/>
      <c r="K31" s="18" t="s">
        <v>23</v>
      </c>
      <c r="L31" s="17"/>
      <c r="M31" s="17"/>
      <c r="N31" s="17"/>
      <c r="O31" s="17"/>
      <c r="P31" s="17"/>
      <c r="Q31" s="17"/>
      <c r="R31" s="17"/>
      <c r="S31" s="17"/>
      <c r="T31" s="15"/>
    </row>
    <row r="32" spans="1:55" ht="15" customHeight="1">
      <c r="A32" s="16"/>
      <c r="B32" s="15"/>
      <c r="C32" s="17"/>
      <c r="D32" s="17"/>
      <c r="E32" s="17"/>
      <c r="F32" s="18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5"/>
    </row>
    <row r="33" spans="1:20" ht="15" customHeight="1">
      <c r="A33" s="16"/>
      <c r="B33" s="15"/>
      <c r="C33" s="17"/>
      <c r="D33" s="17"/>
      <c r="E33" s="17"/>
      <c r="F33" s="18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5"/>
    </row>
    <row r="34" spans="1:20" ht="15" customHeight="1">
      <c r="A34" s="16"/>
      <c r="B34" s="15"/>
      <c r="C34" s="17"/>
      <c r="D34" s="17"/>
      <c r="E34" s="17"/>
      <c r="F34" s="18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5"/>
    </row>
  </sheetData>
  <phoneticPr fontId="2"/>
  <conditionalFormatting sqref="C25:R28 C1:R5 C6:H24 L6:R24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:E2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5:R28 D1:R5 D6:H24 L6:R24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5:O27 C4:O5 C3:E3 O3 C6:H24 L6:O24"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5:Q27 E4:Q5 E3 O3:Q3 E6:H24 L6:Q24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K24">
    <cfRule type="colorScale" priority="8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6:K24">
    <cfRule type="colorScale" priority="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:P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D34"/>
  <sheetViews>
    <sheetView zoomScale="115" zoomScaleNormal="115" workbookViewId="0">
      <selection activeCell="A3" sqref="A3"/>
    </sheetView>
  </sheetViews>
  <sheetFormatPr defaultRowHeight="15" customHeight="1"/>
  <cols>
    <col min="1" max="1" width="12.83203125" style="2" customWidth="1"/>
    <col min="2" max="2" width="3.1640625" customWidth="1"/>
    <col min="3" max="14" width="3.1640625" style="9" customWidth="1"/>
    <col min="15" max="15" width="3" style="9" customWidth="1"/>
    <col min="16" max="16" width="4.5" style="9" customWidth="1"/>
    <col min="17" max="17" width="3" style="9" customWidth="1"/>
    <col min="18" max="18" width="4.4140625" style="9" customWidth="1"/>
    <col min="19" max="19" width="6.6640625" style="9" customWidth="1"/>
    <col min="20" max="20" width="6.6640625" customWidth="1"/>
    <col min="21" max="25" width="1.5" customWidth="1"/>
    <col min="26" max="29" width="18.25" customWidth="1"/>
    <col min="30" max="30" width="8.33203125" style="2" customWidth="1"/>
    <col min="31" max="40" width="3.1640625" style="2" customWidth="1"/>
    <col min="41" max="42" width="3" style="2" customWidth="1"/>
    <col min="44" max="54" width="3.1640625" style="2" customWidth="1"/>
    <col min="55" max="56" width="3" style="2" customWidth="1"/>
  </cols>
  <sheetData>
    <row r="1" spans="1:55" ht="15" customHeight="1">
      <c r="A1" s="3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7"/>
      <c r="T1" s="15"/>
      <c r="AE1" s="8"/>
      <c r="AS1" s="8" t="s">
        <v>6</v>
      </c>
    </row>
    <row r="2" spans="1:55" ht="15" customHeight="1">
      <c r="A2" s="4">
        <v>0.15</v>
      </c>
      <c r="B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7"/>
      <c r="T2" s="15"/>
      <c r="AE2" s="8"/>
      <c r="AS2" s="8"/>
    </row>
    <row r="3" spans="1:55" ht="15" customHeight="1">
      <c r="A3" s="3" t="s">
        <v>17</v>
      </c>
      <c r="B3" s="15"/>
      <c r="C3" s="13"/>
      <c r="D3" s="13"/>
      <c r="E3" s="19">
        <f>A4</f>
        <v>37</v>
      </c>
      <c r="F3" s="13"/>
      <c r="G3" s="13"/>
      <c r="H3" s="13"/>
      <c r="I3" s="13"/>
      <c r="J3" s="13"/>
      <c r="K3" s="13"/>
      <c r="L3" s="13"/>
      <c r="M3" s="13"/>
      <c r="N3" s="13"/>
      <c r="O3" s="10">
        <f>A6</f>
        <v>5</v>
      </c>
      <c r="P3" s="13"/>
      <c r="Q3" s="13"/>
      <c r="R3" s="13"/>
      <c r="S3" s="17"/>
      <c r="T3" s="15"/>
      <c r="AE3" s="12">
        <v>37</v>
      </c>
      <c r="AO3" s="12">
        <v>5</v>
      </c>
      <c r="AS3" s="12">
        <v>0</v>
      </c>
      <c r="AT3" s="5">
        <v>0</v>
      </c>
      <c r="AU3" s="12">
        <v>0</v>
      </c>
      <c r="AV3" s="12">
        <v>0</v>
      </c>
      <c r="AW3" s="12">
        <v>0</v>
      </c>
      <c r="AX3" s="12">
        <v>0</v>
      </c>
      <c r="AY3" s="5">
        <v>0</v>
      </c>
      <c r="AZ3" s="12">
        <v>0</v>
      </c>
      <c r="BA3" s="12">
        <v>0</v>
      </c>
      <c r="BB3" s="6">
        <v>0</v>
      </c>
      <c r="BC3" s="12">
        <v>0</v>
      </c>
    </row>
    <row r="4" spans="1:55" ht="15" customHeight="1">
      <c r="A4" s="4">
        <v>37</v>
      </c>
      <c r="B4" s="15"/>
      <c r="C4" s="13"/>
      <c r="D4" s="13"/>
      <c r="E4" s="10">
        <f>AE3</f>
        <v>37</v>
      </c>
      <c r="F4" s="13"/>
      <c r="G4" s="13"/>
      <c r="H4" s="13"/>
      <c r="I4" s="13"/>
      <c r="J4" s="13"/>
      <c r="K4" s="13"/>
      <c r="L4" s="13"/>
      <c r="M4" s="13"/>
      <c r="N4" s="13"/>
      <c r="O4" s="10">
        <f>AO3</f>
        <v>5</v>
      </c>
      <c r="P4" s="13"/>
      <c r="Q4" s="13"/>
      <c r="R4" s="13"/>
      <c r="S4" s="17"/>
      <c r="T4" s="15"/>
      <c r="AE4" s="12">
        <v>37</v>
      </c>
      <c r="AO4" s="12">
        <v>5</v>
      </c>
      <c r="AS4" s="12">
        <v>0</v>
      </c>
      <c r="BC4" s="12">
        <v>0</v>
      </c>
    </row>
    <row r="5" spans="1:55" ht="15" customHeight="1">
      <c r="A5" s="3" t="s">
        <v>18</v>
      </c>
      <c r="B5" s="15"/>
      <c r="C5" s="13"/>
      <c r="D5" s="13"/>
      <c r="E5" s="10">
        <f t="shared" ref="E5:E6" si="0">AE4</f>
        <v>37</v>
      </c>
      <c r="F5" s="13"/>
      <c r="G5" s="13"/>
      <c r="H5" s="13"/>
      <c r="I5" s="13"/>
      <c r="J5" s="13"/>
      <c r="K5" s="13"/>
      <c r="L5" s="13"/>
      <c r="M5" s="13"/>
      <c r="N5" s="13"/>
      <c r="O5" s="10">
        <f t="shared" ref="O5:O6" si="1">AO4</f>
        <v>5</v>
      </c>
      <c r="P5" s="13"/>
      <c r="Q5" s="13"/>
      <c r="R5" s="13"/>
      <c r="S5" s="17"/>
      <c r="T5" s="15"/>
      <c r="AE5" s="7">
        <v>37</v>
      </c>
      <c r="AO5" s="7">
        <v>5</v>
      </c>
      <c r="AS5" s="7">
        <v>0</v>
      </c>
      <c r="BC5" s="7">
        <v>0</v>
      </c>
    </row>
    <row r="6" spans="1:55" ht="15" customHeight="1">
      <c r="A6" s="4">
        <v>5</v>
      </c>
      <c r="B6" s="15"/>
      <c r="C6" s="13"/>
      <c r="D6" s="13"/>
      <c r="E6" s="10">
        <f t="shared" si="0"/>
        <v>37</v>
      </c>
      <c r="F6" s="10">
        <f>AE6</f>
        <v>37</v>
      </c>
      <c r="G6" s="10">
        <f t="shared" ref="G6:H6" si="2">AF6</f>
        <v>37</v>
      </c>
      <c r="H6" s="10">
        <f t="shared" si="2"/>
        <v>37</v>
      </c>
      <c r="I6" s="10">
        <f>AH6</f>
        <v>37</v>
      </c>
      <c r="J6" s="13"/>
      <c r="K6" s="10">
        <f t="shared" ref="K6" si="3">AL6</f>
        <v>5</v>
      </c>
      <c r="L6" s="10">
        <f t="shared" ref="L6:M6" si="4">AM6</f>
        <v>5</v>
      </c>
      <c r="M6" s="10">
        <f t="shared" si="4"/>
        <v>5</v>
      </c>
      <c r="N6" s="10">
        <f>AO6</f>
        <v>5</v>
      </c>
      <c r="O6" s="10">
        <f t="shared" si="1"/>
        <v>5</v>
      </c>
      <c r="P6" s="13"/>
      <c r="Q6" s="13"/>
      <c r="R6" s="13"/>
      <c r="S6" s="17"/>
      <c r="T6" s="15"/>
      <c r="AE6" s="12">
        <v>37</v>
      </c>
      <c r="AF6" s="12">
        <v>37</v>
      </c>
      <c r="AG6" s="12">
        <v>37</v>
      </c>
      <c r="AH6" s="6">
        <v>37</v>
      </c>
      <c r="AI6" s="12">
        <v>37</v>
      </c>
      <c r="AK6" s="12">
        <v>5</v>
      </c>
      <c r="AL6" s="5">
        <v>5</v>
      </c>
      <c r="AM6" s="12">
        <v>5</v>
      </c>
      <c r="AN6" s="12">
        <v>5</v>
      </c>
      <c r="AO6" s="12">
        <v>5</v>
      </c>
      <c r="AS6" s="12">
        <v>0</v>
      </c>
      <c r="AT6" s="12">
        <v>0</v>
      </c>
      <c r="AU6" s="12">
        <v>0</v>
      </c>
      <c r="AV6" s="6">
        <v>0</v>
      </c>
      <c r="AW6" s="12">
        <v>0</v>
      </c>
      <c r="AY6" s="12">
        <v>0</v>
      </c>
      <c r="AZ6" s="5">
        <v>0</v>
      </c>
      <c r="BA6" s="12">
        <v>0</v>
      </c>
      <c r="BB6" s="12">
        <v>0</v>
      </c>
      <c r="BC6" s="12">
        <v>0</v>
      </c>
    </row>
    <row r="7" spans="1:55" ht="15" customHeight="1">
      <c r="A7" s="3" t="s">
        <v>19</v>
      </c>
      <c r="B7" s="15"/>
      <c r="C7" s="13"/>
      <c r="D7" s="13"/>
      <c r="E7" s="13"/>
      <c r="F7" s="13"/>
      <c r="G7" s="13"/>
      <c r="H7" s="13"/>
      <c r="I7" s="10">
        <f>AI6-(AI8+AI7-AK7-AK6)*$A$2</f>
        <v>30.772783862352735</v>
      </c>
      <c r="J7" s="35" t="s">
        <v>5</v>
      </c>
      <c r="K7" s="10">
        <f>AK6+(AI7+AI8-AK7-AK6)*$A$2</f>
        <v>11.227216137647265</v>
      </c>
      <c r="L7" s="13"/>
      <c r="M7" s="13"/>
      <c r="N7" s="13"/>
      <c r="O7" s="13"/>
      <c r="P7" s="13"/>
      <c r="Q7" s="13"/>
      <c r="R7" s="13"/>
      <c r="S7" s="17"/>
      <c r="T7" s="15"/>
      <c r="AI7" s="12">
        <v>30.772783862351961</v>
      </c>
      <c r="AJ7" s="2" t="s">
        <v>61</v>
      </c>
      <c r="AK7" s="12">
        <v>11.227216137648039</v>
      </c>
      <c r="AW7" s="12">
        <v>0</v>
      </c>
      <c r="AY7" s="12">
        <v>0</v>
      </c>
    </row>
    <row r="8" spans="1:55" ht="15" customHeight="1">
      <c r="A8" s="36">
        <f>E27</f>
        <v>21.003558743057219</v>
      </c>
      <c r="B8" s="15"/>
      <c r="C8" s="13"/>
      <c r="D8" s="13"/>
      <c r="E8" s="13"/>
      <c r="F8" s="13"/>
      <c r="G8" s="13"/>
      <c r="H8" s="13"/>
      <c r="I8" s="10">
        <f t="shared" ref="I8:I23" si="5">AI7-(AI9+AI8-AK8-AK7)*$A$2</f>
        <v>26.969206526258763</v>
      </c>
      <c r="J8" s="35" t="s">
        <v>5</v>
      </c>
      <c r="K8" s="10">
        <f t="shared" ref="K8:K23" si="6">AK7+(AI8+AI9-AK8-AK7)*$A$2</f>
        <v>15.030793473741237</v>
      </c>
      <c r="L8" s="13"/>
      <c r="M8" s="13"/>
      <c r="N8" s="13"/>
      <c r="O8" s="13"/>
      <c r="P8" s="13"/>
      <c r="Q8" s="13"/>
      <c r="R8" s="13"/>
      <c r="S8" s="17"/>
      <c r="T8" s="15"/>
      <c r="AI8" s="12">
        <v>26.969206526277837</v>
      </c>
      <c r="AJ8" s="2" t="s">
        <v>59</v>
      </c>
      <c r="AK8" s="12">
        <v>15.030793473722165</v>
      </c>
      <c r="AW8" s="12">
        <v>0</v>
      </c>
      <c r="AY8" s="12">
        <v>0</v>
      </c>
    </row>
    <row r="9" spans="1:55" ht="15" customHeight="1">
      <c r="A9" s="3" t="s">
        <v>20</v>
      </c>
      <c r="B9" s="15"/>
      <c r="C9" s="13"/>
      <c r="D9" s="13"/>
      <c r="E9" s="13"/>
      <c r="F9" s="13"/>
      <c r="G9" s="13"/>
      <c r="H9" s="13"/>
      <c r="I9" s="10">
        <f t="shared" si="5"/>
        <v>24.645985325702071</v>
      </c>
      <c r="J9" s="35" t="s">
        <v>5</v>
      </c>
      <c r="K9" s="10">
        <f t="shared" si="6"/>
        <v>17.354014674297932</v>
      </c>
      <c r="L9" s="13"/>
      <c r="M9" s="13"/>
      <c r="N9" s="13"/>
      <c r="O9" s="13"/>
      <c r="P9" s="14">
        <f>MAX(E3:O27)</f>
        <v>37</v>
      </c>
      <c r="Q9" s="13" t="s">
        <v>13</v>
      </c>
      <c r="R9" s="13"/>
      <c r="S9" s="17"/>
      <c r="T9" s="15"/>
      <c r="AI9" s="12">
        <v>24.645985325713696</v>
      </c>
      <c r="AJ9" s="2" t="s">
        <v>61</v>
      </c>
      <c r="AK9" s="12">
        <v>17.354014674286304</v>
      </c>
      <c r="AP9" s="2">
        <v>37</v>
      </c>
      <c r="AW9" s="12">
        <v>0</v>
      </c>
      <c r="AY9" s="12">
        <v>0</v>
      </c>
    </row>
    <row r="10" spans="1:55" ht="15" customHeight="1">
      <c r="A10" s="36">
        <f>O27</f>
        <v>20.996441256942781</v>
      </c>
      <c r="B10" s="15"/>
      <c r="C10" s="13"/>
      <c r="D10" s="13"/>
      <c r="E10" s="13"/>
      <c r="F10" s="13"/>
      <c r="G10" s="13"/>
      <c r="H10" s="13"/>
      <c r="I10" s="10">
        <f t="shared" si="5"/>
        <v>23.226964159670072</v>
      </c>
      <c r="J10" s="35" t="s">
        <v>5</v>
      </c>
      <c r="K10" s="10">
        <f t="shared" si="6"/>
        <v>18.773035840329928</v>
      </c>
      <c r="L10" s="13"/>
      <c r="M10" s="13"/>
      <c r="N10" s="13"/>
      <c r="O10" s="13"/>
      <c r="P10" s="14">
        <f>(P9*5+P14)/6</f>
        <v>31.666666666666668</v>
      </c>
      <c r="Q10" s="13"/>
      <c r="R10" s="13"/>
      <c r="S10" s="17"/>
      <c r="T10" s="15"/>
      <c r="AI10" s="12">
        <v>23.226964159466554</v>
      </c>
      <c r="AJ10" s="2" t="s">
        <v>59</v>
      </c>
      <c r="AK10" s="12">
        <v>18.773035840533446</v>
      </c>
      <c r="AP10" s="2">
        <v>31.666666666666668</v>
      </c>
      <c r="AW10" s="12">
        <v>0</v>
      </c>
      <c r="AY10" s="12">
        <v>0</v>
      </c>
    </row>
    <row r="11" spans="1:55" ht="15" customHeight="1">
      <c r="A11" s="16"/>
      <c r="B11" s="15"/>
      <c r="C11" s="13"/>
      <c r="D11" s="13"/>
      <c r="E11" s="13"/>
      <c r="F11" s="13"/>
      <c r="G11" s="13"/>
      <c r="H11" s="13"/>
      <c r="I11" s="10">
        <f t="shared" si="5"/>
        <v>22.360227462394235</v>
      </c>
      <c r="J11" s="35" t="s">
        <v>5</v>
      </c>
      <c r="K11" s="10">
        <f t="shared" si="6"/>
        <v>19.639772537605765</v>
      </c>
      <c r="L11" s="13"/>
      <c r="M11" s="13"/>
      <c r="N11" s="13"/>
      <c r="O11" s="13"/>
      <c r="P11" s="14">
        <f>(P9*4+P14*2)/6</f>
        <v>26.333333333333332</v>
      </c>
      <c r="Q11" s="13"/>
      <c r="R11" s="13"/>
      <c r="S11" s="17"/>
      <c r="T11" s="15"/>
      <c r="AI11" s="12">
        <v>22.360227462310682</v>
      </c>
      <c r="AJ11" s="2" t="s">
        <v>61</v>
      </c>
      <c r="AK11" s="12">
        <v>19.639772537689321</v>
      </c>
      <c r="AP11" s="2">
        <v>26.333333333333332</v>
      </c>
      <c r="AW11" s="12">
        <v>0</v>
      </c>
      <c r="AY11" s="12">
        <v>0</v>
      </c>
    </row>
    <row r="12" spans="1:55" ht="15" customHeight="1">
      <c r="A12" s="16"/>
      <c r="B12" s="15"/>
      <c r="C12" s="13"/>
      <c r="D12" s="13"/>
      <c r="E12" s="13"/>
      <c r="F12" s="13"/>
      <c r="G12" s="13"/>
      <c r="H12" s="13"/>
      <c r="I12" s="10">
        <f t="shared" si="5"/>
        <v>21.830825561501509</v>
      </c>
      <c r="J12" s="35" t="s">
        <v>5</v>
      </c>
      <c r="K12" s="10">
        <f t="shared" si="6"/>
        <v>20.169174438498494</v>
      </c>
      <c r="L12" s="13"/>
      <c r="M12" s="13"/>
      <c r="N12" s="13"/>
      <c r="O12" s="13"/>
      <c r="P12" s="14">
        <f>(P9+P14)/2</f>
        <v>21</v>
      </c>
      <c r="Q12" s="13"/>
      <c r="R12" s="13"/>
      <c r="S12" s="17"/>
      <c r="T12" s="15"/>
      <c r="AI12" s="12">
        <v>21.830825563060891</v>
      </c>
      <c r="AJ12" s="2" t="s">
        <v>61</v>
      </c>
      <c r="AK12" s="12">
        <v>20.169174436939112</v>
      </c>
      <c r="AP12" s="2">
        <v>21</v>
      </c>
      <c r="AW12" s="12">
        <v>0</v>
      </c>
      <c r="AY12" s="12">
        <v>0</v>
      </c>
    </row>
    <row r="13" spans="1:55" ht="15" customHeight="1">
      <c r="A13" s="16"/>
      <c r="B13" s="15"/>
      <c r="C13" s="13"/>
      <c r="D13" s="13"/>
      <c r="E13" s="13"/>
      <c r="F13" s="13"/>
      <c r="G13" s="13"/>
      <c r="H13" s="13"/>
      <c r="I13" s="10">
        <f t="shared" si="5"/>
        <v>21.507467416553826</v>
      </c>
      <c r="J13" s="35" t="s">
        <v>5</v>
      </c>
      <c r="K13" s="10">
        <f t="shared" si="6"/>
        <v>20.492532583446177</v>
      </c>
      <c r="L13" s="13"/>
      <c r="M13" s="13"/>
      <c r="N13" s="13"/>
      <c r="O13" s="13"/>
      <c r="P13" s="14">
        <f>(P9+P14*5)/6</f>
        <v>10.333333333333334</v>
      </c>
      <c r="Q13" s="13"/>
      <c r="R13" s="13"/>
      <c r="S13" s="17"/>
      <c r="T13" s="15"/>
      <c r="AI13" s="12">
        <v>21.507467416962033</v>
      </c>
      <c r="AJ13" s="2" t="s">
        <v>61</v>
      </c>
      <c r="AK13" s="12">
        <v>20.492532583037967</v>
      </c>
      <c r="AP13" s="2">
        <v>10.333333333333334</v>
      </c>
      <c r="AW13" s="20">
        <v>0</v>
      </c>
      <c r="AY13" s="20">
        <v>0</v>
      </c>
    </row>
    <row r="14" spans="1:55" ht="15" customHeight="1">
      <c r="A14" s="16"/>
      <c r="B14" s="15"/>
      <c r="C14" s="13"/>
      <c r="D14" s="13"/>
      <c r="E14" s="13"/>
      <c r="F14" s="13"/>
      <c r="G14" s="13"/>
      <c r="H14" s="13"/>
      <c r="I14" s="10">
        <f t="shared" si="5"/>
        <v>21.309960589840237</v>
      </c>
      <c r="J14" s="35" t="s">
        <v>5</v>
      </c>
      <c r="K14" s="10">
        <f t="shared" si="6"/>
        <v>20.690039410159763</v>
      </c>
      <c r="L14" s="13"/>
      <c r="M14" s="13"/>
      <c r="N14" s="13"/>
      <c r="O14" s="13"/>
      <c r="P14" s="14">
        <f>MIN(E3:O27)</f>
        <v>5</v>
      </c>
      <c r="Q14" s="13" t="s">
        <v>14</v>
      </c>
      <c r="R14" s="13"/>
      <c r="S14" s="17"/>
      <c r="T14" s="15"/>
      <c r="AI14" s="12">
        <v>21.309960579728806</v>
      </c>
      <c r="AJ14" s="2" t="s">
        <v>60</v>
      </c>
      <c r="AK14" s="12">
        <v>20.690039420271194</v>
      </c>
      <c r="AP14" s="2">
        <v>5</v>
      </c>
      <c r="AW14" s="20">
        <v>0</v>
      </c>
      <c r="AY14" s="20">
        <v>0</v>
      </c>
    </row>
    <row r="15" spans="1:55" ht="15" customHeight="1">
      <c r="A15" s="16"/>
      <c r="B15" s="15"/>
      <c r="C15" s="13"/>
      <c r="D15" s="13"/>
      <c r="E15" s="13"/>
      <c r="F15" s="13"/>
      <c r="G15" s="13"/>
      <c r="H15" s="13"/>
      <c r="I15" s="10">
        <f t="shared" si="5"/>
        <v>21.189323605543652</v>
      </c>
      <c r="J15" s="35" t="s">
        <v>5</v>
      </c>
      <c r="K15" s="10">
        <f t="shared" si="6"/>
        <v>20.810676394456348</v>
      </c>
      <c r="L15" s="13"/>
      <c r="M15" s="13"/>
      <c r="N15" s="13"/>
      <c r="O15" s="13"/>
      <c r="P15" s="13"/>
      <c r="Q15" s="13"/>
      <c r="R15" s="13"/>
      <c r="S15" s="17"/>
      <c r="T15" s="15"/>
      <c r="AI15" s="20">
        <v>21.189323604392332</v>
      </c>
      <c r="AJ15" s="2" t="s">
        <v>59</v>
      </c>
      <c r="AK15" s="20">
        <v>20.810676395607665</v>
      </c>
      <c r="AW15" s="20">
        <v>0</v>
      </c>
      <c r="AY15" s="20">
        <v>0</v>
      </c>
    </row>
    <row r="16" spans="1:55" ht="15" customHeight="1">
      <c r="A16" s="16"/>
      <c r="B16" s="15"/>
      <c r="C16" s="13"/>
      <c r="D16" s="13"/>
      <c r="E16" s="13"/>
      <c r="F16" s="13"/>
      <c r="G16" s="13"/>
      <c r="H16" s="13"/>
      <c r="I16" s="10">
        <f t="shared" si="5"/>
        <v>21.115638648115006</v>
      </c>
      <c r="J16" s="35" t="s">
        <v>5</v>
      </c>
      <c r="K16" s="10">
        <f t="shared" si="6"/>
        <v>20.884361351884991</v>
      </c>
      <c r="L16" s="13"/>
      <c r="M16" s="13"/>
      <c r="N16" s="13"/>
      <c r="O16" s="13"/>
      <c r="P16" s="13"/>
      <c r="Q16" s="13"/>
      <c r="R16" s="13"/>
      <c r="S16" s="17"/>
      <c r="T16" s="15"/>
      <c r="AI16" s="20">
        <v>21.115638706054213</v>
      </c>
      <c r="AJ16" s="2" t="s">
        <v>59</v>
      </c>
      <c r="AK16" s="20">
        <v>20.884361293945787</v>
      </c>
      <c r="AW16" s="20">
        <v>0</v>
      </c>
      <c r="AY16" s="20">
        <v>0</v>
      </c>
    </row>
    <row r="17" spans="1:55" ht="15" customHeight="1">
      <c r="A17" s="16"/>
      <c r="B17" s="15"/>
      <c r="C17" s="13"/>
      <c r="D17" s="13"/>
      <c r="E17" s="13"/>
      <c r="F17" s="13"/>
      <c r="G17" s="13"/>
      <c r="H17" s="13"/>
      <c r="I17" s="10">
        <f t="shared" si="5"/>
        <v>21.070632027585543</v>
      </c>
      <c r="J17" s="35" t="s">
        <v>5</v>
      </c>
      <c r="K17" s="10">
        <f t="shared" si="6"/>
        <v>20.929367972414457</v>
      </c>
      <c r="L17" s="13"/>
      <c r="M17" s="13"/>
      <c r="N17" s="13"/>
      <c r="O17" s="13"/>
      <c r="P17" s="13"/>
      <c r="Q17" s="13"/>
      <c r="R17" s="13"/>
      <c r="S17" s="17"/>
      <c r="T17" s="15"/>
      <c r="AI17" s="20">
        <v>21.070632025348072</v>
      </c>
      <c r="AJ17" s="2" t="s">
        <v>60</v>
      </c>
      <c r="AK17" s="20">
        <v>20.929367974651932</v>
      </c>
      <c r="AW17" s="20">
        <v>0</v>
      </c>
      <c r="AY17" s="20">
        <v>0</v>
      </c>
    </row>
    <row r="18" spans="1:55" ht="15" customHeight="1">
      <c r="A18" s="16"/>
      <c r="B18" s="15"/>
      <c r="C18" s="13"/>
      <c r="D18" s="13"/>
      <c r="E18" s="13"/>
      <c r="F18" s="13"/>
      <c r="G18" s="13"/>
      <c r="H18" s="13"/>
      <c r="I18" s="10">
        <f t="shared" si="5"/>
        <v>21.043142061278413</v>
      </c>
      <c r="J18" s="35" t="s">
        <v>5</v>
      </c>
      <c r="K18" s="10">
        <f t="shared" si="6"/>
        <v>20.956857938721591</v>
      </c>
      <c r="L18" s="13"/>
      <c r="M18" s="13"/>
      <c r="N18" s="13"/>
      <c r="O18" s="13"/>
      <c r="P18" s="13"/>
      <c r="Q18" s="13"/>
      <c r="R18" s="13"/>
      <c r="S18" s="17"/>
      <c r="T18" s="15"/>
      <c r="AI18" s="20">
        <v>21.043141766374124</v>
      </c>
      <c r="AJ18" s="2" t="s">
        <v>61</v>
      </c>
      <c r="AK18" s="20">
        <v>20.956858233625876</v>
      </c>
      <c r="AW18" s="20">
        <v>0</v>
      </c>
      <c r="AY18" s="20">
        <v>0</v>
      </c>
    </row>
    <row r="19" spans="1:55" ht="15" customHeight="1">
      <c r="A19" s="16"/>
      <c r="B19" s="15"/>
      <c r="C19" s="13"/>
      <c r="D19" s="13"/>
      <c r="E19" s="13"/>
      <c r="F19" s="13"/>
      <c r="G19" s="13"/>
      <c r="H19" s="13"/>
      <c r="I19" s="10">
        <f t="shared" si="5"/>
        <v>21.026350810394586</v>
      </c>
      <c r="J19" s="35" t="s">
        <v>5</v>
      </c>
      <c r="K19" s="10">
        <f t="shared" si="6"/>
        <v>20.973649189605414</v>
      </c>
      <c r="L19" s="13"/>
      <c r="M19" s="13"/>
      <c r="N19" s="13"/>
      <c r="O19" s="13"/>
      <c r="P19" s="13"/>
      <c r="Q19" s="13"/>
      <c r="R19" s="13"/>
      <c r="S19" s="17"/>
      <c r="T19" s="15"/>
      <c r="AI19" s="20">
        <v>21.026350869034754</v>
      </c>
      <c r="AJ19" s="2" t="s">
        <v>59</v>
      </c>
      <c r="AK19" s="20">
        <v>20.973649130965246</v>
      </c>
      <c r="AW19" s="20">
        <v>0</v>
      </c>
      <c r="AY19" s="20">
        <v>0</v>
      </c>
    </row>
    <row r="20" spans="1:55" ht="15" customHeight="1">
      <c r="A20" s="16"/>
      <c r="B20" s="15"/>
      <c r="C20" s="13"/>
      <c r="D20" s="13"/>
      <c r="E20" s="13"/>
      <c r="F20" s="13"/>
      <c r="G20" s="13"/>
      <c r="H20" s="13"/>
      <c r="I20" s="10">
        <f t="shared" si="5"/>
        <v>21.016094903737695</v>
      </c>
      <c r="J20" s="35" t="s">
        <v>5</v>
      </c>
      <c r="K20" s="10">
        <f t="shared" si="6"/>
        <v>20.983905096262305</v>
      </c>
      <c r="L20" s="13"/>
      <c r="M20" s="13"/>
      <c r="N20" s="13"/>
      <c r="O20" s="13"/>
      <c r="P20" s="13"/>
      <c r="Q20" s="13"/>
      <c r="R20" s="13"/>
      <c r="S20" s="17"/>
      <c r="T20" s="15"/>
      <c r="AI20" s="12">
        <v>21.016096202086622</v>
      </c>
      <c r="AJ20" s="2" t="s">
        <v>60</v>
      </c>
      <c r="AK20" s="12">
        <v>20.983903797913378</v>
      </c>
      <c r="AW20" s="12">
        <v>0</v>
      </c>
      <c r="AY20" s="12">
        <v>0</v>
      </c>
    </row>
    <row r="21" spans="1:55" ht="15" customHeight="1">
      <c r="A21" s="16"/>
      <c r="B21" s="15"/>
      <c r="C21" s="13"/>
      <c r="D21" s="13"/>
      <c r="E21" s="13"/>
      <c r="F21" s="13"/>
      <c r="G21" s="13"/>
      <c r="H21" s="13"/>
      <c r="I21" s="10">
        <f t="shared" si="5"/>
        <v>21.009830329162398</v>
      </c>
      <c r="J21" s="35" t="s">
        <v>5</v>
      </c>
      <c r="K21" s="10">
        <f t="shared" si="6"/>
        <v>20.990169670837602</v>
      </c>
      <c r="L21" s="13"/>
      <c r="M21" s="13"/>
      <c r="N21" s="13"/>
      <c r="O21" s="13"/>
      <c r="P21" s="13"/>
      <c r="Q21" s="13"/>
      <c r="R21" s="13"/>
      <c r="S21" s="17"/>
      <c r="T21" s="15"/>
      <c r="AI21" s="12">
        <v>21.009829828772386</v>
      </c>
      <c r="AJ21" s="2" t="s">
        <v>59</v>
      </c>
      <c r="AK21" s="12">
        <v>20.990170171227614</v>
      </c>
      <c r="AW21" s="12">
        <v>0</v>
      </c>
      <c r="AY21" s="12">
        <v>0</v>
      </c>
    </row>
    <row r="22" spans="1:55" ht="15" customHeight="1">
      <c r="A22" s="16"/>
      <c r="B22" s="15"/>
      <c r="C22" s="13"/>
      <c r="D22" s="13"/>
      <c r="E22" s="13"/>
      <c r="F22" s="13"/>
      <c r="G22" s="13"/>
      <c r="H22" s="13"/>
      <c r="I22" s="10">
        <f t="shared" si="5"/>
        <v>21.006021096993951</v>
      </c>
      <c r="J22" s="35" t="s">
        <v>5</v>
      </c>
      <c r="K22" s="10">
        <f t="shared" si="6"/>
        <v>20.993978903006049</v>
      </c>
      <c r="L22" s="13"/>
      <c r="M22" s="13"/>
      <c r="N22" s="13"/>
      <c r="O22" s="13"/>
      <c r="P22" s="13"/>
      <c r="Q22" s="13"/>
      <c r="R22" s="13"/>
      <c r="S22" s="17"/>
      <c r="T22" s="15"/>
      <c r="AI22" s="12">
        <v>21.006016626530098</v>
      </c>
      <c r="AJ22" s="2" t="s">
        <v>61</v>
      </c>
      <c r="AK22" s="12">
        <v>20.993983373469906</v>
      </c>
      <c r="AW22" s="12">
        <v>0</v>
      </c>
      <c r="AY22" s="12">
        <v>0</v>
      </c>
    </row>
    <row r="23" spans="1:55" ht="15" customHeight="1">
      <c r="A23" s="16"/>
      <c r="B23" s="15"/>
      <c r="C23" s="13"/>
      <c r="D23" s="13"/>
      <c r="E23" s="13"/>
      <c r="F23" s="13"/>
      <c r="G23" s="13"/>
      <c r="H23" s="13"/>
      <c r="I23" s="10">
        <f t="shared" si="5"/>
        <v>21.003525350228678</v>
      </c>
      <c r="J23" s="35" t="s">
        <v>5</v>
      </c>
      <c r="K23" s="10">
        <f t="shared" si="6"/>
        <v>20.996474649771326</v>
      </c>
      <c r="L23" s="13"/>
      <c r="M23" s="13"/>
      <c r="N23" s="13"/>
      <c r="O23" s="13"/>
      <c r="P23" s="13"/>
      <c r="Q23" s="13"/>
      <c r="R23" s="13"/>
      <c r="S23" s="17"/>
      <c r="T23" s="15"/>
      <c r="AI23" s="7">
        <v>21.003528463356979</v>
      </c>
      <c r="AJ23" s="2" t="s">
        <v>60</v>
      </c>
      <c r="AK23" s="7">
        <v>20.996471536643025</v>
      </c>
      <c r="AW23" s="7">
        <v>0</v>
      </c>
      <c r="AY23" s="7">
        <v>0</v>
      </c>
    </row>
    <row r="24" spans="1:55" ht="15" customHeight="1">
      <c r="A24" s="16"/>
      <c r="B24" s="15"/>
      <c r="C24" s="13"/>
      <c r="D24" s="13"/>
      <c r="E24" s="10">
        <f t="shared" ref="E24:G24" si="7">AF24</f>
        <v>21.003543270918207</v>
      </c>
      <c r="F24" s="10">
        <f t="shared" si="7"/>
        <v>21.003524296286876</v>
      </c>
      <c r="G24" s="10">
        <f t="shared" si="7"/>
        <v>21.003522977943817</v>
      </c>
      <c r="H24" s="10">
        <f>AI24</f>
        <v>21.003534955432087</v>
      </c>
      <c r="I24" s="10">
        <f>AI23</f>
        <v>21.003528463356979</v>
      </c>
      <c r="J24" s="13"/>
      <c r="K24" s="10">
        <f>AK23</f>
        <v>20.996471536643025</v>
      </c>
      <c r="L24" s="10">
        <f>AK24</f>
        <v>20.996465044567913</v>
      </c>
      <c r="M24" s="10">
        <f t="shared" ref="M24:O24" si="8">AL24</f>
        <v>20.996477022056183</v>
      </c>
      <c r="N24" s="10">
        <f t="shared" si="8"/>
        <v>20.996475703713124</v>
      </c>
      <c r="O24" s="10">
        <f t="shared" si="8"/>
        <v>20.996456729081793</v>
      </c>
      <c r="P24" s="13"/>
      <c r="Q24" s="13"/>
      <c r="R24" s="13"/>
      <c r="S24" s="17"/>
      <c r="T24" s="15"/>
      <c r="AE24" s="12">
        <v>21.003521470992794</v>
      </c>
      <c r="AF24" s="5">
        <v>21.003543270918207</v>
      </c>
      <c r="AG24" s="12">
        <v>21.003524296286876</v>
      </c>
      <c r="AH24" s="12">
        <v>21.003522977943817</v>
      </c>
      <c r="AI24" s="12">
        <v>21.003534955432087</v>
      </c>
      <c r="AK24" s="12">
        <v>20.996465044567913</v>
      </c>
      <c r="AL24" s="12">
        <v>20.996477022056183</v>
      </c>
      <c r="AM24" s="12">
        <v>20.996475703713124</v>
      </c>
      <c r="AN24" s="6">
        <v>20.996456729081793</v>
      </c>
      <c r="AO24" s="12">
        <v>20.996478529007206</v>
      </c>
      <c r="AS24" s="12">
        <v>0</v>
      </c>
      <c r="AT24" s="5">
        <v>0</v>
      </c>
      <c r="AU24" s="12">
        <v>0</v>
      </c>
      <c r="AV24" s="12">
        <v>0</v>
      </c>
      <c r="AW24" s="12">
        <v>0</v>
      </c>
      <c r="AY24" s="12">
        <v>0</v>
      </c>
      <c r="AZ24" s="12">
        <v>0</v>
      </c>
      <c r="BA24" s="12">
        <v>0</v>
      </c>
      <c r="BB24" s="6">
        <v>0</v>
      </c>
      <c r="BC24" s="12">
        <v>0</v>
      </c>
    </row>
    <row r="25" spans="1:55" ht="15" customHeight="1">
      <c r="A25" s="16"/>
      <c r="B25" s="15"/>
      <c r="C25" s="13"/>
      <c r="D25" s="13"/>
      <c r="E25" s="10">
        <f>AE24</f>
        <v>21.003521470992794</v>
      </c>
      <c r="F25" s="13"/>
      <c r="G25" s="13"/>
      <c r="H25" s="13"/>
      <c r="I25" s="13"/>
      <c r="J25" s="13"/>
      <c r="K25" s="13"/>
      <c r="L25" s="13"/>
      <c r="M25" s="13"/>
      <c r="N25" s="13"/>
      <c r="O25" s="10">
        <f>AO24</f>
        <v>20.996478529007206</v>
      </c>
      <c r="P25" s="13"/>
      <c r="Q25" s="13"/>
      <c r="R25" s="13"/>
      <c r="S25" s="17"/>
      <c r="T25" s="15"/>
      <c r="AE25" s="12">
        <v>21.003511763007175</v>
      </c>
      <c r="AO25" s="12">
        <v>20.996488236992825</v>
      </c>
      <c r="AS25" s="12">
        <v>0</v>
      </c>
      <c r="BC25" s="12">
        <v>0</v>
      </c>
    </row>
    <row r="26" spans="1:55" ht="15" customHeight="1">
      <c r="A26" s="16"/>
      <c r="B26" s="15"/>
      <c r="C26" s="13"/>
      <c r="D26" s="13"/>
      <c r="E26" s="10">
        <f t="shared" ref="E26:E27" si="9">AE25</f>
        <v>21.003511763007175</v>
      </c>
      <c r="F26" s="13"/>
      <c r="G26" s="13"/>
      <c r="H26" s="13"/>
      <c r="I26" s="13"/>
      <c r="J26" s="13"/>
      <c r="K26" s="13"/>
      <c r="L26" s="13"/>
      <c r="M26" s="13"/>
      <c r="N26" s="13"/>
      <c r="O26" s="10">
        <f t="shared" ref="O26:O27" si="10">AO25</f>
        <v>20.996488236992825</v>
      </c>
      <c r="P26" s="13"/>
      <c r="Q26" s="13"/>
      <c r="R26" s="13"/>
      <c r="S26" s="17"/>
      <c r="T26" s="15"/>
      <c r="AE26" s="12">
        <v>21.003558743057219</v>
      </c>
      <c r="AO26" s="12">
        <v>20.996441256942781</v>
      </c>
      <c r="AS26" s="12">
        <v>0</v>
      </c>
      <c r="BC26" s="12">
        <v>0</v>
      </c>
    </row>
    <row r="27" spans="1:55" ht="15" customHeight="1">
      <c r="A27" s="16"/>
      <c r="B27" s="15"/>
      <c r="C27" s="13"/>
      <c r="D27" s="13"/>
      <c r="E27" s="10">
        <f t="shared" si="9"/>
        <v>21.003558743057219</v>
      </c>
      <c r="F27" s="13"/>
      <c r="G27" s="13"/>
      <c r="H27" s="13"/>
      <c r="I27" s="13"/>
      <c r="J27" s="13"/>
      <c r="K27" s="13"/>
      <c r="L27" s="13"/>
      <c r="M27" s="13"/>
      <c r="N27" s="13"/>
      <c r="O27" s="10">
        <f t="shared" si="10"/>
        <v>20.996441256942781</v>
      </c>
      <c r="P27" s="13"/>
      <c r="Q27" s="13"/>
      <c r="R27" s="13"/>
      <c r="S27" s="17"/>
      <c r="T27" s="15"/>
      <c r="AE27" s="12">
        <v>21.003526728841326</v>
      </c>
      <c r="AO27" s="12">
        <v>20.996473271158674</v>
      </c>
      <c r="AS27" s="12">
        <v>0</v>
      </c>
      <c r="BC27" s="12">
        <v>0</v>
      </c>
    </row>
    <row r="28" spans="1:55" ht="15" customHeight="1">
      <c r="A28" s="16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7"/>
      <c r="T28" s="15"/>
    </row>
    <row r="29" spans="1:55" ht="15" customHeight="1">
      <c r="A29" s="16"/>
      <c r="B29" s="15"/>
      <c r="C29" s="17"/>
      <c r="D29" s="17"/>
      <c r="E29" s="18"/>
      <c r="F29" s="18" t="s">
        <v>8</v>
      </c>
      <c r="G29" s="18"/>
      <c r="H29" s="18"/>
      <c r="I29" s="18"/>
      <c r="J29" s="17"/>
      <c r="K29" s="18" t="s">
        <v>24</v>
      </c>
      <c r="L29" s="18"/>
      <c r="M29" s="18"/>
      <c r="N29" s="17"/>
      <c r="O29" s="17"/>
      <c r="P29" s="17"/>
      <c r="Q29" s="17"/>
      <c r="R29" s="17"/>
      <c r="S29" s="17"/>
      <c r="T29" s="15"/>
      <c r="AF29" s="2" t="s">
        <v>53</v>
      </c>
      <c r="AK29" s="2" t="s">
        <v>57</v>
      </c>
    </row>
    <row r="30" spans="1:55" ht="15" customHeight="1">
      <c r="A30" s="16"/>
      <c r="B30" s="15"/>
      <c r="C30" s="17"/>
      <c r="D30" s="17"/>
      <c r="E30" s="18"/>
      <c r="F30" s="18" t="s">
        <v>9</v>
      </c>
      <c r="G30" s="18"/>
      <c r="H30" s="18"/>
      <c r="I30" s="18"/>
      <c r="J30" s="17"/>
      <c r="K30" s="18" t="s">
        <v>25</v>
      </c>
      <c r="L30" s="18"/>
      <c r="M30" s="18"/>
      <c r="N30" s="17"/>
      <c r="O30" s="17"/>
      <c r="P30" s="17"/>
      <c r="Q30" s="17"/>
      <c r="R30" s="17"/>
      <c r="S30" s="17"/>
      <c r="T30" s="15"/>
      <c r="AF30" s="2" t="s">
        <v>54</v>
      </c>
      <c r="AK30" s="2" t="s">
        <v>58</v>
      </c>
    </row>
    <row r="31" spans="1:55" ht="15" customHeight="1">
      <c r="A31" s="16"/>
      <c r="B31" s="15"/>
      <c r="C31" s="17"/>
      <c r="D31" s="17"/>
      <c r="E31" s="17"/>
      <c r="F31" s="18" t="s">
        <v>11</v>
      </c>
      <c r="G31" s="17"/>
      <c r="H31" s="17"/>
      <c r="I31" s="17"/>
      <c r="J31" s="17"/>
      <c r="K31" s="18" t="s">
        <v>50</v>
      </c>
      <c r="L31" s="17"/>
      <c r="M31" s="17"/>
      <c r="N31" s="17"/>
      <c r="O31" s="17"/>
      <c r="P31" s="17"/>
      <c r="Q31" s="17"/>
      <c r="R31" s="17"/>
      <c r="S31" s="17"/>
      <c r="T31" s="15"/>
      <c r="AF31" s="2" t="s">
        <v>56</v>
      </c>
      <c r="AK31" s="2" t="s">
        <v>55</v>
      </c>
    </row>
    <row r="32" spans="1:55" ht="15" customHeight="1">
      <c r="A32" s="16"/>
      <c r="B32" s="15"/>
      <c r="C32" s="17"/>
      <c r="D32" s="17"/>
      <c r="E32" s="17"/>
      <c r="F32" s="18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5"/>
    </row>
    <row r="33" spans="1:20" ht="15" customHeight="1">
      <c r="A33" s="16"/>
      <c r="B33" s="15"/>
      <c r="C33" s="17"/>
      <c r="D33" s="17"/>
      <c r="E33" s="17"/>
      <c r="F33" s="18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5"/>
    </row>
    <row r="34" spans="1:20" ht="15" customHeight="1">
      <c r="A34" s="16"/>
      <c r="B34" s="15"/>
      <c r="C34" s="17"/>
      <c r="D34" s="17"/>
      <c r="E34" s="17"/>
      <c r="F34" s="18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5"/>
    </row>
  </sheetData>
  <phoneticPr fontId="2"/>
  <conditionalFormatting sqref="C25:R28 C1:R5 C6:H24 L6:R24"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:E2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5:R28 D1:R5 D6:H24 L6:R24">
    <cfRule type="colorScale" priority="2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5:O27 C3:E3 O3 C4:O5 C6:H24 L6:O24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5:Q27 O3:Q3 E3 E4:Q5 E6:H24 L6:Q24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K24">
    <cfRule type="colorScale" priority="5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6:K24">
    <cfRule type="colorScale" priority="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:R2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解説</vt:lpstr>
      <vt:lpstr>CC_Loop</vt:lpstr>
      <vt:lpstr>CC_Flow</vt:lpstr>
      <vt:lpstr>PC_Flow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cp:lastPrinted>2016-11-23T09:05:57Z</cp:lastPrinted>
  <dcterms:created xsi:type="dcterms:W3CDTF">2016-11-23T02:10:19Z</dcterms:created>
  <dcterms:modified xsi:type="dcterms:W3CDTF">2016-11-25T04:53:14Z</dcterms:modified>
</cp:coreProperties>
</file>