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1370" windowHeight="7350" activeTab="1"/>
  </bookViews>
  <sheets>
    <sheet name="解説" sheetId="1" r:id="rId1"/>
    <sheet name="Fig" sheetId="2" r:id="rId2"/>
    <sheet name="SingleLens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<sst xmlns="http://schemas.openxmlformats.org/spreadsheetml/2006/main" count="58" uniqueCount="48">
  <si>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OBJ</t>
  </si>
  <si>
    <t>θ</t>
  </si>
  <si>
    <t>a</t>
  </si>
  <si>
    <t>f</t>
  </si>
  <si>
    <t>L(Ocu)</t>
  </si>
  <si>
    <t>b</t>
  </si>
  <si>
    <t>mag1</t>
  </si>
  <si>
    <t>mag2</t>
  </si>
  <si>
    <t>h</t>
  </si>
  <si>
    <t>h'</t>
  </si>
  <si>
    <t>L-b</t>
  </si>
  <si>
    <t>g</t>
  </si>
  <si>
    <t>b'</t>
  </si>
  <si>
    <t>h''</t>
  </si>
  <si>
    <t>on OBJ</t>
  </si>
  <si>
    <t>Slope(OBJ)</t>
  </si>
  <si>
    <t>on OCU</t>
  </si>
  <si>
    <t>Slope(OCU)</t>
  </si>
  <si>
    <t>P1</t>
  </si>
  <si>
    <t>P2</t>
  </si>
  <si>
    <t>P3</t>
  </si>
  <si>
    <t xml:space="preserve"> </t>
  </si>
  <si>
    <t>P4</t>
  </si>
  <si>
    <t>P5</t>
  </si>
  <si>
    <t>x</t>
  </si>
  <si>
    <t>y</t>
  </si>
  <si>
    <t>F1</t>
  </si>
  <si>
    <t>F2</t>
  </si>
  <si>
    <t>焦点距離</t>
  </si>
  <si>
    <t>物体とレンズの間</t>
  </si>
  <si>
    <t>f</t>
  </si>
  <si>
    <t>a</t>
  </si>
  <si>
    <t>出発光線の幅</t>
  </si>
  <si>
    <t>w</t>
  </si>
  <si>
    <t>物体の高さ</t>
  </si>
  <si>
    <t>h</t>
  </si>
  <si>
    <t>像とレンズの間</t>
  </si>
  <si>
    <t>b</t>
  </si>
  <si>
    <t>横倍率</t>
  </si>
  <si>
    <t>縦倍率</t>
  </si>
  <si>
    <t>b/a</t>
  </si>
  <si>
    <r>
      <t>b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/a</t>
    </r>
    <r>
      <rPr>
        <vertAlign val="superscript"/>
        <sz val="11"/>
        <rFont val="ＭＳ Ｐゴシック"/>
        <family val="3"/>
      </rPr>
      <t>2</t>
    </r>
  </si>
  <si>
    <t>使い方</t>
  </si>
  <si>
    <t>Figのワークシートを開く</t>
  </si>
  <si>
    <t>D列の数字を変える</t>
  </si>
  <si>
    <t>グラフの変化を見る</t>
  </si>
  <si>
    <t>注意事項</t>
  </si>
  <si>
    <t>SingleLensのワークシートは、計算用のシートです。エクセルのしくみを、詳しくわかっている学生は、適宜、計算式を変更しても構いません。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</si>
</sst>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8"/>
      <name val="ＭＳ Ｐゴシック"/>
      <family val="3"/>
    </font>
    <font>
      <b/>
      <sz val="8"/>
      <color indexed="17"/>
      <name val="ＭＳ Ｐゴシック"/>
      <family val="3"/>
    </font>
    <font>
      <sz val="8"/>
      <color indexed="12"/>
      <name val="ＭＳ Ｐゴシック"/>
      <family val="3"/>
    </font>
    <font>
      <vertAlign val="superscript"/>
      <sz val="11"/>
      <name val="ＭＳ Ｐゴシック"/>
      <family val="3"/>
    </font>
    <font>
      <sz val="20.75"/>
      <color indexed="8"/>
      <name val="ＭＳ Ｐゴシック"/>
      <family val="3"/>
    </font>
    <font>
      <sz val="9.25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3366FF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176" fontId="5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6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176" fontId="5" fillId="36" borderId="16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32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0" fillId="38" borderId="33" xfId="0" applyFill="1" applyBorder="1" applyAlignment="1">
      <alignment horizontal="center" vertical="center"/>
    </xf>
    <xf numFmtId="0" fontId="46" fillId="38" borderId="33" xfId="0" applyFont="1" applyFill="1" applyBorder="1" applyAlignment="1">
      <alignment horizontal="center" vertical="center"/>
    </xf>
    <xf numFmtId="176" fontId="2" fillId="39" borderId="16" xfId="0" applyNumberFormat="1" applyFont="1" applyFill="1" applyBorder="1" applyAlignment="1">
      <alignment/>
    </xf>
    <xf numFmtId="0" fontId="2" fillId="39" borderId="31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6" fontId="6" fillId="39" borderId="12" xfId="0" applyNumberFormat="1" applyFont="1" applyFill="1" applyBorder="1" applyAlignment="1">
      <alignment/>
    </xf>
    <xf numFmtId="0" fontId="3" fillId="39" borderId="33" xfId="0" applyFont="1" applyFill="1" applyBorder="1" applyAlignment="1">
      <alignment/>
    </xf>
    <xf numFmtId="0" fontId="7" fillId="39" borderId="33" xfId="0" applyFont="1" applyFill="1" applyBorder="1" applyAlignment="1">
      <alignment/>
    </xf>
    <xf numFmtId="0" fontId="4" fillId="39" borderId="33" xfId="0" applyFont="1" applyFill="1" applyBorder="1" applyAlignment="1">
      <alignment/>
    </xf>
    <xf numFmtId="0" fontId="2" fillId="39" borderId="33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7" fillId="39" borderId="32" xfId="0" applyFont="1" applyFill="1" applyBorder="1" applyAlignment="1">
      <alignment/>
    </xf>
    <xf numFmtId="0" fontId="2" fillId="39" borderId="32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47" fillId="38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25"/>
          <c:w val="0.97425"/>
          <c:h val="0.947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(SingleLens!$C$32:$C$36,SingleLens!$C$42:$C$46)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SingleLens!$F$32:$F$36</c:f>
              <c:numCache>
                <c:ptCount val="5"/>
                <c:pt idx="0">
                  <c:v>5</c:v>
                </c:pt>
                <c:pt idx="1">
                  <c:v>14.068113083497707</c:v>
                </c:pt>
                <c:pt idx="2">
                  <c:v>-24.999999999999996</c:v>
                </c:pt>
                <c:pt idx="3">
                  <c:v>-51.045408722331814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SingleLens!$H$32:$H$36</c:f>
              <c:numCache>
                <c:ptCount val="5"/>
                <c:pt idx="0">
                  <c:v>5</c:v>
                </c:pt>
                <c:pt idx="1">
                  <c:v>11.020080325127033</c:v>
                </c:pt>
                <c:pt idx="2">
                  <c:v>-24.999999999999996</c:v>
                </c:pt>
                <c:pt idx="3">
                  <c:v>-49.01338688341802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SingleLens!$J$32:$J$36</c:f>
              <c:numCache>
                <c:ptCount val="5"/>
                <c:pt idx="0">
                  <c:v>5</c:v>
                </c:pt>
                <c:pt idx="1">
                  <c:v>8.002502502532327</c:v>
                </c:pt>
                <c:pt idx="2">
                  <c:v>-24.999999999999996</c:v>
                </c:pt>
                <c:pt idx="3">
                  <c:v>-47.001668335021556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SingleLens!$L$32:$L$36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-24.999999999999996</c:v>
                </c:pt>
                <c:pt idx="3">
                  <c:v>-45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SingleLens!$N$32:$N$36</c:f>
              <c:numCache>
                <c:ptCount val="5"/>
                <c:pt idx="0">
                  <c:v>5</c:v>
                </c:pt>
                <c:pt idx="1">
                  <c:v>1.9974974974676725</c:v>
                </c:pt>
                <c:pt idx="2">
                  <c:v>-24.999999999999996</c:v>
                </c:pt>
                <c:pt idx="3">
                  <c:v>-42.99833166497845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SingleLens!$P$32:$P$36</c:f>
              <c:numCache>
                <c:ptCount val="5"/>
                <c:pt idx="0">
                  <c:v>5</c:v>
                </c:pt>
                <c:pt idx="1">
                  <c:v>-1.020080325127033</c:v>
                </c:pt>
                <c:pt idx="2">
                  <c:v>-24.999999999999996</c:v>
                </c:pt>
                <c:pt idx="3">
                  <c:v>-40.98661311658198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SingleLens!$R$32:$R$36</c:f>
              <c:numCache>
                <c:ptCount val="5"/>
                <c:pt idx="0">
                  <c:v>5</c:v>
                </c:pt>
                <c:pt idx="1">
                  <c:v>-4.068113083497707</c:v>
                </c:pt>
                <c:pt idx="2">
                  <c:v>-24.999999999999996</c:v>
                </c:pt>
                <c:pt idx="3">
                  <c:v>-38.9545912776682</c:v>
                </c:pt>
              </c:numCache>
            </c:numRef>
          </c:yVal>
          <c:smooth val="1"/>
        </c:ser>
        <c:ser>
          <c:idx val="8"/>
          <c:order val="7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SingleLens!$T$32:$T$36</c:f>
              <c:numCache>
                <c:ptCount val="5"/>
                <c:pt idx="0">
                  <c:v>5</c:v>
                </c:pt>
                <c:pt idx="1">
                  <c:v>-7.16260213052035</c:v>
                </c:pt>
                <c:pt idx="2">
                  <c:v>-24.999999999999996</c:v>
                </c:pt>
                <c:pt idx="3">
                  <c:v>-36.8915985796531</c:v>
                </c:pt>
              </c:numCache>
            </c:numRef>
          </c:yVal>
          <c:smooth val="1"/>
        </c:ser>
        <c:ser>
          <c:idx val="9"/>
          <c:order val="8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SingleLens!$V$32:$V$36</c:f>
              <c:numCache>
                <c:ptCount val="5"/>
                <c:pt idx="0">
                  <c:v>5</c:v>
                </c:pt>
                <c:pt idx="1">
                  <c:v>-10.320515273262176</c:v>
                </c:pt>
                <c:pt idx="2">
                  <c:v>-24.999999999999996</c:v>
                </c:pt>
                <c:pt idx="3">
                  <c:v>-34.78632315115855</c:v>
                </c:pt>
              </c:numCache>
            </c:numRef>
          </c:yVal>
          <c:smooth val="1"/>
        </c:ser>
        <c:ser>
          <c:idx val="10"/>
          <c:order val="9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SingleLens!$X$32:$X$36</c:f>
              <c:numCache>
                <c:ptCount val="5"/>
                <c:pt idx="0">
                  <c:v>5</c:v>
                </c:pt>
                <c:pt idx="1">
                  <c:v>-13.560174976577393</c:v>
                </c:pt>
                <c:pt idx="2">
                  <c:v>-24.999999999999996</c:v>
                </c:pt>
                <c:pt idx="3">
                  <c:v>-32.62655001561507</c:v>
                </c:pt>
              </c:numCache>
            </c:numRef>
          </c:yVal>
          <c:smooth val="1"/>
        </c:ser>
        <c:ser>
          <c:idx val="11"/>
          <c:order val="10"/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SingleLens!$G$38:$G$39</c:f>
              <c:numCache>
                <c:ptCount val="2"/>
                <c:pt idx="0">
                  <c:v>299.99999999999994</c:v>
                </c:pt>
                <c:pt idx="1">
                  <c:v>299.99999999999994</c:v>
                </c:pt>
              </c:numCache>
            </c:numRef>
          </c:xVal>
          <c:yVal>
            <c:numRef>
              <c:f>SingleLens!$H$38:$H$39</c:f>
              <c:numCache>
                <c:ptCount val="2"/>
                <c:pt idx="0">
                  <c:v>0</c:v>
                </c:pt>
                <c:pt idx="1">
                  <c:v>-24.999999999999996</c:v>
                </c:pt>
              </c:numCache>
            </c:numRef>
          </c:yVal>
          <c:smooth val="1"/>
        </c:ser>
        <c:ser>
          <c:idx val="13"/>
          <c:order val="11"/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SingleLens!$C$42:$C$46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</c:numCache>
            </c:numRef>
          </c:xVal>
          <c:yVal>
            <c:numRef>
              <c:f>SingleLens!$D$42:$D$46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-24.999999999999996</c:v>
                </c:pt>
              </c:numCache>
            </c:numRef>
          </c:yVal>
          <c:smooth val="1"/>
        </c:ser>
        <c:ser>
          <c:idx val="0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SingleLens!$C$38:$C$39</c:f>
              <c:numCache>
                <c:ptCount val="2"/>
                <c:pt idx="0">
                  <c:v>-60</c:v>
                </c:pt>
                <c:pt idx="1">
                  <c:v>-60</c:v>
                </c:pt>
              </c:numCache>
            </c:numRef>
          </c:xVal>
          <c:yVal>
            <c:numRef>
              <c:f>SingleLens!$D$38:$D$39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1"/>
        </c:ser>
        <c:ser>
          <c:idx val="12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SingleLens!$K$38:$K$39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SingleLens!$L$38:$L$39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(SingleLens!$E$42:$E$46,SingleLens!$E$42:$E$46)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</c:numCache>
            </c:numRef>
          </c:xVal>
          <c:yVal>
            <c:numRef>
              <c:f>SingleLens!$F$42:$F$46</c:f>
              <c:numCache>
                <c:ptCount val="5"/>
                <c:pt idx="0">
                  <c:v>5</c:v>
                </c:pt>
                <c:pt idx="1">
                  <c:v>0</c:v>
                </c:pt>
                <c:pt idx="2">
                  <c:v>-24.999999999999996</c:v>
                </c:pt>
              </c:numCache>
            </c:numRef>
          </c:yVal>
          <c:smooth val="1"/>
        </c:ser>
        <c:ser>
          <c:idx val="15"/>
          <c:order val="15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(SingleLens!$G$42:$G$46,SingleLens!$G$42:$G$46)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</c:numCache>
            </c:numRef>
          </c:xVal>
          <c:yVal>
            <c:numRef>
              <c:f>SingleLens!$H$42:$H$46</c:f>
              <c:numCache>
                <c:ptCount val="5"/>
                <c:pt idx="0">
                  <c:v>5</c:v>
                </c:pt>
                <c:pt idx="1">
                  <c:v>-24.999999999999996</c:v>
                </c:pt>
                <c:pt idx="2">
                  <c:v>-24.999999999999996</c:v>
                </c:pt>
              </c:numCache>
            </c:numRef>
          </c:yVal>
          <c:smooth val="1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(SingleLens!$C$32:$C$36,SingleLens!$C$42:$C$46)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SingleLens!$O$39</c:f>
              <c:numCache>
                <c:ptCount val="1"/>
                <c:pt idx="0">
                  <c:v>-50</c:v>
                </c:pt>
              </c:numCache>
            </c:numRef>
          </c:yVal>
          <c:smooth val="1"/>
        </c:ser>
        <c:ser>
          <c:idx val="18"/>
          <c:order val="1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(SingleLens!$O$39:$O$40,SingleLens!$O$39:$O$40)</c:f>
              <c:numCache>
                <c:ptCount val="4"/>
                <c:pt idx="0">
                  <c:v>-50</c:v>
                </c:pt>
                <c:pt idx="1">
                  <c:v>-50</c:v>
                </c:pt>
                <c:pt idx="2">
                  <c:v>-50</c:v>
                </c:pt>
                <c:pt idx="3">
                  <c:v>-50</c:v>
                </c:pt>
              </c:numCache>
            </c:numRef>
          </c:xVal>
          <c:yVal>
            <c:numRef>
              <c:f>SingleLens!$P$39:$P$40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(SingleLens!$Q$39:$Q$40,SingleLens!$Q$39:$Q$40)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xVal>
          <c:yVal>
            <c:numRef>
              <c:f>SingleLens!$R$39:$R$40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(SingleLens!$S$39:$S$40,SingleLens!$S$39:$S$40)</c:f>
              <c:numCache>
                <c:ptCount val="4"/>
              </c:numCache>
            </c:numRef>
          </c:xVal>
          <c:yVal>
            <c:numRef>
              <c:f>SingleLens!$T$39:$T$40</c:f>
              <c:numCache>
                <c:ptCount val="2"/>
              </c:numCache>
            </c:numRef>
          </c:yVal>
          <c:smooth val="1"/>
        </c:ser>
        <c:ser>
          <c:idx val="20"/>
          <c:order val="2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(SingleLens!$U$39:$U$40,SingleLens!$U$39:$U$40)</c:f>
              <c:numCache>
                <c:ptCount val="4"/>
              </c:numCache>
            </c:numRef>
          </c:xVal>
          <c:yVal>
            <c:numRef>
              <c:f>SingleLens!$V$39:$V$40</c:f>
              <c:numCache>
                <c:ptCount val="2"/>
              </c:numCache>
            </c:numRef>
          </c:yVal>
          <c:smooth val="1"/>
        </c:ser>
        <c:axId val="39102365"/>
        <c:axId val="16376966"/>
      </c:scatterChart>
      <c:valAx>
        <c:axId val="39102365"/>
        <c:scaling>
          <c:orientation val="minMax"/>
          <c:max val="500"/>
          <c:min val="-2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CC00"/>
            </a:solidFill>
            <a:prstDash val="sysDot"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376966"/>
        <c:crosses val="autoZero"/>
        <c:crossBetween val="midCat"/>
        <c:dispUnits/>
      </c:valAx>
      <c:valAx>
        <c:axId val="16376966"/>
        <c:scaling>
          <c:orientation val="minMax"/>
          <c:max val="40"/>
          <c:min val="-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102365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66675</xdr:rowOff>
    </xdr:from>
    <xdr:to>
      <xdr:col>12</xdr:col>
      <xdr:colOff>247650</xdr:colOff>
      <xdr:row>30</xdr:row>
      <xdr:rowOff>38100</xdr:rowOff>
    </xdr:to>
    <xdr:graphicFrame>
      <xdr:nvGraphicFramePr>
        <xdr:cNvPr id="1" name="グラフ 1"/>
        <xdr:cNvGraphicFramePr/>
      </xdr:nvGraphicFramePr>
      <xdr:xfrm>
        <a:off x="742950" y="1781175"/>
        <a:ext cx="87820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3.375" style="0" customWidth="1"/>
    <col min="2" max="2" width="9.00390625" style="73" customWidth="1"/>
    <col min="3" max="3" width="38.125" style="75" customWidth="1"/>
    <col min="4" max="8" width="9.00390625" style="74" customWidth="1"/>
  </cols>
  <sheetData>
    <row r="1" ht="23.25" customHeight="1"/>
    <row r="2" ht="23.25" customHeight="1">
      <c r="B2" s="73" t="s">
        <v>42</v>
      </c>
    </row>
    <row r="3" spans="2:3" ht="23.25" customHeight="1">
      <c r="B3" s="73">
        <v>1</v>
      </c>
      <c r="C3" s="75" t="s">
        <v>43</v>
      </c>
    </row>
    <row r="4" spans="2:3" ht="23.25" customHeight="1">
      <c r="B4" s="73">
        <v>2</v>
      </c>
      <c r="C4" s="75" t="s">
        <v>44</v>
      </c>
    </row>
    <row r="5" spans="2:3" ht="23.25" customHeight="1">
      <c r="B5" s="73">
        <v>3</v>
      </c>
      <c r="C5" s="75" t="s">
        <v>45</v>
      </c>
    </row>
    <row r="6" ht="23.25" customHeight="1"/>
    <row r="7" spans="2:3" ht="50.25" customHeight="1">
      <c r="B7" s="73" t="s">
        <v>46</v>
      </c>
      <c r="C7" s="7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"/>
  <sheetViews>
    <sheetView tabSelected="1" zoomScalePageLayoutView="0" workbookViewId="0" topLeftCell="A1">
      <selection activeCell="Q8" sqref="Q8"/>
    </sheetView>
  </sheetViews>
  <sheetFormatPr defaultColWidth="9.00390625" defaultRowHeight="13.5"/>
  <cols>
    <col min="2" max="2" width="20.00390625" style="0" customWidth="1"/>
    <col min="3" max="3" width="4.375" style="0" customWidth="1"/>
    <col min="6" max="6" width="16.375" style="0" customWidth="1"/>
  </cols>
  <sheetData>
    <row r="1" ht="28.5" customHeight="1"/>
    <row r="2" spans="2:4" ht="23.25" customHeight="1">
      <c r="B2" s="54" t="s">
        <v>28</v>
      </c>
      <c r="C2" s="54" t="s">
        <v>30</v>
      </c>
      <c r="D2" s="55">
        <v>50</v>
      </c>
    </row>
    <row r="3" spans="2:8" ht="23.25" customHeight="1">
      <c r="B3" s="54" t="s">
        <v>29</v>
      </c>
      <c r="C3" s="54" t="s">
        <v>31</v>
      </c>
      <c r="D3" s="55">
        <v>60</v>
      </c>
      <c r="F3" s="54" t="s">
        <v>36</v>
      </c>
      <c r="G3" s="54" t="s">
        <v>37</v>
      </c>
      <c r="H3" s="72">
        <f>SingleLens!F2</f>
        <v>299.99999999999994</v>
      </c>
    </row>
    <row r="4" spans="2:8" ht="23.25" customHeight="1">
      <c r="B4" s="54" t="s">
        <v>32</v>
      </c>
      <c r="C4" s="54" t="s">
        <v>33</v>
      </c>
      <c r="D4" s="55">
        <v>0.05</v>
      </c>
      <c r="F4" s="54" t="s">
        <v>38</v>
      </c>
      <c r="G4" s="54" t="s">
        <v>40</v>
      </c>
      <c r="H4" s="72">
        <f>H3/D3</f>
        <v>4.999999999999999</v>
      </c>
    </row>
    <row r="5" spans="2:8" ht="23.25" customHeight="1">
      <c r="B5" s="54" t="s">
        <v>34</v>
      </c>
      <c r="C5" s="54" t="s">
        <v>35</v>
      </c>
      <c r="D5" s="55">
        <v>5</v>
      </c>
      <c r="F5" s="54" t="s">
        <v>39</v>
      </c>
      <c r="G5" s="54" t="s">
        <v>41</v>
      </c>
      <c r="H5" s="72">
        <f>H4^2</f>
        <v>24.999999999999993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I3" sqref="I3"/>
    </sheetView>
  </sheetViews>
  <sheetFormatPr defaultColWidth="8.875" defaultRowHeight="13.5"/>
  <cols>
    <col min="1" max="1" width="4.625" style="2" customWidth="1"/>
    <col min="2" max="2" width="5.375" style="1" customWidth="1"/>
    <col min="3" max="26" width="5.375" style="2" customWidth="1"/>
    <col min="27" max="16384" width="8.875" style="2" customWidth="1"/>
  </cols>
  <sheetData>
    <row r="1" spans="1:18" ht="11.25">
      <c r="A1" s="56" t="s">
        <v>0</v>
      </c>
      <c r="B1" s="56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8" t="s">
        <v>17</v>
      </c>
    </row>
    <row r="2" spans="1:18" ht="11.25">
      <c r="A2" s="59">
        <v>0</v>
      </c>
      <c r="B2" s="60">
        <f>B3-Fig!$D$4</f>
        <v>-0.2</v>
      </c>
      <c r="C2" s="61">
        <f>-Fig!D3</f>
        <v>-60</v>
      </c>
      <c r="D2" s="61">
        <f>Fig!D2</f>
        <v>50</v>
      </c>
      <c r="E2" s="61">
        <v>500</v>
      </c>
      <c r="F2" s="62">
        <f aca="true" t="shared" si="0" ref="F2:F12">1/(1/(D2-A2)-1/(-C2-A2))+A2</f>
        <v>299.99999999999994</v>
      </c>
      <c r="G2" s="63">
        <f aca="true" t="shared" si="1" ref="G2:G12">J2/I2</f>
        <v>4.999999999999999</v>
      </c>
      <c r="H2" s="63">
        <f aca="true" t="shared" si="2" ref="H2:H12">N2/J2</f>
        <v>0.4285714285714284</v>
      </c>
      <c r="I2" s="61">
        <f>Fig!D5</f>
        <v>5</v>
      </c>
      <c r="J2" s="63">
        <f aca="true" t="shared" si="3" ref="J2:J12">I2*(F2-A2)/(A2-C2)</f>
        <v>24.999999999999996</v>
      </c>
      <c r="K2" s="63">
        <f aca="true" t="shared" si="4" ref="K2:K12">E2-F2</f>
        <v>200.00000000000006</v>
      </c>
      <c r="L2" s="61">
        <v>60</v>
      </c>
      <c r="M2" s="63">
        <f aca="true" t="shared" si="5" ref="M2:M12">1/(1/L2-1/K2)</f>
        <v>85.7142857142857</v>
      </c>
      <c r="N2" s="63">
        <f aca="true" t="shared" si="6" ref="N2:N12">J2*M2/K2</f>
        <v>10.714285714285708</v>
      </c>
      <c r="O2" s="64">
        <f aca="true" t="shared" si="7" ref="O2:O12">I2+C2*TAN(B2)</f>
        <v>17.162602130520348</v>
      </c>
      <c r="P2" s="64">
        <f aca="true" t="shared" si="8" ref="P2:P12">(-J2-O2)/F2</f>
        <v>-0.1405420071017345</v>
      </c>
      <c r="Q2" s="64">
        <f aca="true" t="shared" si="9" ref="Q2:Q12">P2*K2-J2</f>
        <v>-53.10840142034691</v>
      </c>
      <c r="R2" s="65">
        <f aca="true" t="shared" si="10" ref="R2:R12">(N2-Q2)/M2</f>
        <v>0.744598016570714</v>
      </c>
    </row>
    <row r="3" spans="1:18" ht="11.25">
      <c r="A3" s="66">
        <f aca="true" t="shared" si="11" ref="A3:A12">A2</f>
        <v>0</v>
      </c>
      <c r="B3" s="60">
        <f>B4-Fig!$D$4</f>
        <v>-0.15000000000000002</v>
      </c>
      <c r="C3" s="63">
        <f aca="true" t="shared" si="12" ref="C3:C12">C2</f>
        <v>-60</v>
      </c>
      <c r="D3" s="63">
        <f aca="true" t="shared" si="13" ref="D3:D12">D2</f>
        <v>50</v>
      </c>
      <c r="E3" s="63">
        <f aca="true" t="shared" si="14" ref="E3:E12">E2</f>
        <v>500</v>
      </c>
      <c r="F3" s="62">
        <f t="shared" si="0"/>
        <v>299.99999999999994</v>
      </c>
      <c r="G3" s="63">
        <f t="shared" si="1"/>
        <v>4.999999999999999</v>
      </c>
      <c r="H3" s="63">
        <f t="shared" si="2"/>
        <v>0.4285714285714284</v>
      </c>
      <c r="I3" s="63">
        <f aca="true" t="shared" si="15" ref="I3:I12">I2</f>
        <v>5</v>
      </c>
      <c r="J3" s="63">
        <f t="shared" si="3"/>
        <v>24.999999999999996</v>
      </c>
      <c r="K3" s="63">
        <f t="shared" si="4"/>
        <v>200.00000000000006</v>
      </c>
      <c r="L3" s="63">
        <f aca="true" t="shared" si="16" ref="L3:L12">L2</f>
        <v>60</v>
      </c>
      <c r="M3" s="63">
        <f t="shared" si="5"/>
        <v>85.7142857142857</v>
      </c>
      <c r="N3" s="63">
        <f t="shared" si="6"/>
        <v>10.714285714285708</v>
      </c>
      <c r="O3" s="64">
        <f t="shared" si="7"/>
        <v>14.068113083497707</v>
      </c>
      <c r="P3" s="64">
        <f t="shared" si="8"/>
        <v>-0.13022704361165904</v>
      </c>
      <c r="Q3" s="64">
        <f t="shared" si="9"/>
        <v>-51.045408722331814</v>
      </c>
      <c r="R3" s="65">
        <f t="shared" si="10"/>
        <v>0.7205297684272046</v>
      </c>
    </row>
    <row r="4" spans="1:18" ht="11.25">
      <c r="A4" s="66">
        <f t="shared" si="11"/>
        <v>0</v>
      </c>
      <c r="B4" s="60">
        <f>B5-Fig!$D$4</f>
        <v>-0.1</v>
      </c>
      <c r="C4" s="63">
        <f t="shared" si="12"/>
        <v>-60</v>
      </c>
      <c r="D4" s="63">
        <f t="shared" si="13"/>
        <v>50</v>
      </c>
      <c r="E4" s="63">
        <f t="shared" si="14"/>
        <v>500</v>
      </c>
      <c r="F4" s="62">
        <f t="shared" si="0"/>
        <v>299.99999999999994</v>
      </c>
      <c r="G4" s="63">
        <f t="shared" si="1"/>
        <v>4.999999999999999</v>
      </c>
      <c r="H4" s="63">
        <f t="shared" si="2"/>
        <v>0.4285714285714284</v>
      </c>
      <c r="I4" s="63">
        <f t="shared" si="15"/>
        <v>5</v>
      </c>
      <c r="J4" s="63">
        <f t="shared" si="3"/>
        <v>24.999999999999996</v>
      </c>
      <c r="K4" s="63">
        <f t="shared" si="4"/>
        <v>200.00000000000006</v>
      </c>
      <c r="L4" s="63">
        <f t="shared" si="16"/>
        <v>60</v>
      </c>
      <c r="M4" s="63">
        <f t="shared" si="5"/>
        <v>85.7142857142857</v>
      </c>
      <c r="N4" s="63">
        <f t="shared" si="6"/>
        <v>10.714285714285708</v>
      </c>
      <c r="O4" s="64">
        <f t="shared" si="7"/>
        <v>11.020080325127033</v>
      </c>
      <c r="P4" s="64">
        <f t="shared" si="8"/>
        <v>-0.12006693441709011</v>
      </c>
      <c r="Q4" s="64">
        <f t="shared" si="9"/>
        <v>-49.01338688341802</v>
      </c>
      <c r="R4" s="65">
        <f t="shared" si="10"/>
        <v>0.6968228469732104</v>
      </c>
    </row>
    <row r="5" spans="1:18" ht="11.25">
      <c r="A5" s="66">
        <f t="shared" si="11"/>
        <v>0</v>
      </c>
      <c r="B5" s="60">
        <f>B6-Fig!$D$4</f>
        <v>-0.05</v>
      </c>
      <c r="C5" s="63">
        <f t="shared" si="12"/>
        <v>-60</v>
      </c>
      <c r="D5" s="63">
        <f t="shared" si="13"/>
        <v>50</v>
      </c>
      <c r="E5" s="63">
        <f t="shared" si="14"/>
        <v>500</v>
      </c>
      <c r="F5" s="62">
        <f t="shared" si="0"/>
        <v>299.99999999999994</v>
      </c>
      <c r="G5" s="63">
        <f t="shared" si="1"/>
        <v>4.999999999999999</v>
      </c>
      <c r="H5" s="63">
        <f t="shared" si="2"/>
        <v>0.4285714285714284</v>
      </c>
      <c r="I5" s="63">
        <f t="shared" si="15"/>
        <v>5</v>
      </c>
      <c r="J5" s="63">
        <f t="shared" si="3"/>
        <v>24.999999999999996</v>
      </c>
      <c r="K5" s="63">
        <f t="shared" si="4"/>
        <v>200.00000000000006</v>
      </c>
      <c r="L5" s="63">
        <f t="shared" si="16"/>
        <v>60</v>
      </c>
      <c r="M5" s="63">
        <f t="shared" si="5"/>
        <v>85.7142857142857</v>
      </c>
      <c r="N5" s="63">
        <f t="shared" si="6"/>
        <v>10.714285714285708</v>
      </c>
      <c r="O5" s="64">
        <f t="shared" si="7"/>
        <v>8.002502502532327</v>
      </c>
      <c r="P5" s="64">
        <f t="shared" si="8"/>
        <v>-0.11000834167510777</v>
      </c>
      <c r="Q5" s="64">
        <f t="shared" si="9"/>
        <v>-47.001668335021556</v>
      </c>
      <c r="R5" s="65">
        <f t="shared" si="10"/>
        <v>0.6733527972419182</v>
      </c>
    </row>
    <row r="6" spans="1:18" ht="11.25">
      <c r="A6" s="66">
        <f t="shared" si="11"/>
        <v>0</v>
      </c>
      <c r="B6" s="60">
        <v>0</v>
      </c>
      <c r="C6" s="63">
        <f t="shared" si="12"/>
        <v>-60</v>
      </c>
      <c r="D6" s="63">
        <f t="shared" si="13"/>
        <v>50</v>
      </c>
      <c r="E6" s="63">
        <f t="shared" si="14"/>
        <v>500</v>
      </c>
      <c r="F6" s="62">
        <f t="shared" si="0"/>
        <v>299.99999999999994</v>
      </c>
      <c r="G6" s="63">
        <f t="shared" si="1"/>
        <v>4.999999999999999</v>
      </c>
      <c r="H6" s="63">
        <f t="shared" si="2"/>
        <v>0.4285714285714284</v>
      </c>
      <c r="I6" s="63">
        <f t="shared" si="15"/>
        <v>5</v>
      </c>
      <c r="J6" s="63">
        <f t="shared" si="3"/>
        <v>24.999999999999996</v>
      </c>
      <c r="K6" s="63">
        <f t="shared" si="4"/>
        <v>200.00000000000006</v>
      </c>
      <c r="L6" s="63">
        <f t="shared" si="16"/>
        <v>60</v>
      </c>
      <c r="M6" s="63">
        <f t="shared" si="5"/>
        <v>85.7142857142857</v>
      </c>
      <c r="N6" s="63">
        <f t="shared" si="6"/>
        <v>10.714285714285708</v>
      </c>
      <c r="O6" s="64">
        <f t="shared" si="7"/>
        <v>5</v>
      </c>
      <c r="P6" s="64">
        <f t="shared" si="8"/>
        <v>-0.1</v>
      </c>
      <c r="Q6" s="64">
        <f t="shared" si="9"/>
        <v>-45</v>
      </c>
      <c r="R6" s="65">
        <f t="shared" si="10"/>
        <v>0.6500000000000001</v>
      </c>
    </row>
    <row r="7" spans="1:18" ht="11.25">
      <c r="A7" s="66">
        <f t="shared" si="11"/>
        <v>0</v>
      </c>
      <c r="B7" s="60">
        <f>B6+Fig!$D$4</f>
        <v>0.05</v>
      </c>
      <c r="C7" s="63">
        <f t="shared" si="12"/>
        <v>-60</v>
      </c>
      <c r="D7" s="63">
        <f t="shared" si="13"/>
        <v>50</v>
      </c>
      <c r="E7" s="63">
        <f t="shared" si="14"/>
        <v>500</v>
      </c>
      <c r="F7" s="62">
        <f t="shared" si="0"/>
        <v>299.99999999999994</v>
      </c>
      <c r="G7" s="63">
        <f t="shared" si="1"/>
        <v>4.999999999999999</v>
      </c>
      <c r="H7" s="63">
        <f t="shared" si="2"/>
        <v>0.4285714285714284</v>
      </c>
      <c r="I7" s="63">
        <f t="shared" si="15"/>
        <v>5</v>
      </c>
      <c r="J7" s="63">
        <f t="shared" si="3"/>
        <v>24.999999999999996</v>
      </c>
      <c r="K7" s="63">
        <f t="shared" si="4"/>
        <v>200.00000000000006</v>
      </c>
      <c r="L7" s="63">
        <f t="shared" si="16"/>
        <v>60</v>
      </c>
      <c r="M7" s="63">
        <f t="shared" si="5"/>
        <v>85.7142857142857</v>
      </c>
      <c r="N7" s="63">
        <f t="shared" si="6"/>
        <v>10.714285714285708</v>
      </c>
      <c r="O7" s="64">
        <f t="shared" si="7"/>
        <v>1.9974974974676725</v>
      </c>
      <c r="P7" s="64">
        <f t="shared" si="8"/>
        <v>-0.08999165832489225</v>
      </c>
      <c r="Q7" s="64">
        <f t="shared" si="9"/>
        <v>-42.99833166497845</v>
      </c>
      <c r="R7" s="65">
        <f t="shared" si="10"/>
        <v>0.6266472027580821</v>
      </c>
    </row>
    <row r="8" spans="1:18" ht="11.25">
      <c r="A8" s="66">
        <f t="shared" si="11"/>
        <v>0</v>
      </c>
      <c r="B8" s="60">
        <f>B7+Fig!$D$4</f>
        <v>0.1</v>
      </c>
      <c r="C8" s="63">
        <f t="shared" si="12"/>
        <v>-60</v>
      </c>
      <c r="D8" s="63">
        <f t="shared" si="13"/>
        <v>50</v>
      </c>
      <c r="E8" s="63">
        <f t="shared" si="14"/>
        <v>500</v>
      </c>
      <c r="F8" s="62">
        <f t="shared" si="0"/>
        <v>299.99999999999994</v>
      </c>
      <c r="G8" s="63">
        <f t="shared" si="1"/>
        <v>4.999999999999999</v>
      </c>
      <c r="H8" s="63">
        <f t="shared" si="2"/>
        <v>0.4285714285714284</v>
      </c>
      <c r="I8" s="63">
        <f t="shared" si="15"/>
        <v>5</v>
      </c>
      <c r="J8" s="63">
        <f t="shared" si="3"/>
        <v>24.999999999999996</v>
      </c>
      <c r="K8" s="63">
        <f t="shared" si="4"/>
        <v>200.00000000000006</v>
      </c>
      <c r="L8" s="63">
        <f t="shared" si="16"/>
        <v>60</v>
      </c>
      <c r="M8" s="63">
        <f t="shared" si="5"/>
        <v>85.7142857142857</v>
      </c>
      <c r="N8" s="63">
        <f t="shared" si="6"/>
        <v>10.714285714285708</v>
      </c>
      <c r="O8" s="64">
        <f t="shared" si="7"/>
        <v>-1.020080325127033</v>
      </c>
      <c r="P8" s="64">
        <f t="shared" si="8"/>
        <v>-0.0799330655829099</v>
      </c>
      <c r="Q8" s="64">
        <f t="shared" si="9"/>
        <v>-40.98661311658198</v>
      </c>
      <c r="R8" s="65">
        <f t="shared" si="10"/>
        <v>0.6031771530267899</v>
      </c>
    </row>
    <row r="9" spans="1:18" ht="11.25">
      <c r="A9" s="66">
        <f t="shared" si="11"/>
        <v>0</v>
      </c>
      <c r="B9" s="60">
        <f>B8+Fig!$D$4</f>
        <v>0.15000000000000002</v>
      </c>
      <c r="C9" s="63">
        <f t="shared" si="12"/>
        <v>-60</v>
      </c>
      <c r="D9" s="63">
        <f t="shared" si="13"/>
        <v>50</v>
      </c>
      <c r="E9" s="63">
        <f t="shared" si="14"/>
        <v>500</v>
      </c>
      <c r="F9" s="62">
        <f t="shared" si="0"/>
        <v>299.99999999999994</v>
      </c>
      <c r="G9" s="63">
        <f t="shared" si="1"/>
        <v>4.999999999999999</v>
      </c>
      <c r="H9" s="63">
        <f t="shared" si="2"/>
        <v>0.4285714285714284</v>
      </c>
      <c r="I9" s="63">
        <f t="shared" si="15"/>
        <v>5</v>
      </c>
      <c r="J9" s="63">
        <f t="shared" si="3"/>
        <v>24.999999999999996</v>
      </c>
      <c r="K9" s="63">
        <f t="shared" si="4"/>
        <v>200.00000000000006</v>
      </c>
      <c r="L9" s="63">
        <f t="shared" si="16"/>
        <v>60</v>
      </c>
      <c r="M9" s="63">
        <f t="shared" si="5"/>
        <v>85.7142857142857</v>
      </c>
      <c r="N9" s="63">
        <f t="shared" si="6"/>
        <v>10.714285714285708</v>
      </c>
      <c r="O9" s="64">
        <f t="shared" si="7"/>
        <v>-4.068113083497707</v>
      </c>
      <c r="P9" s="64">
        <f t="shared" si="8"/>
        <v>-0.06977295638834098</v>
      </c>
      <c r="Q9" s="64">
        <f t="shared" si="9"/>
        <v>-38.9545912776682</v>
      </c>
      <c r="R9" s="65">
        <f t="shared" si="10"/>
        <v>0.5794702315727958</v>
      </c>
    </row>
    <row r="10" spans="1:18" ht="11.25">
      <c r="A10" s="66">
        <f t="shared" si="11"/>
        <v>0</v>
      </c>
      <c r="B10" s="60">
        <f>B9+Fig!$D$4</f>
        <v>0.2</v>
      </c>
      <c r="C10" s="63">
        <f t="shared" si="12"/>
        <v>-60</v>
      </c>
      <c r="D10" s="63">
        <f t="shared" si="13"/>
        <v>50</v>
      </c>
      <c r="E10" s="63">
        <f t="shared" si="14"/>
        <v>500</v>
      </c>
      <c r="F10" s="62">
        <f t="shared" si="0"/>
        <v>299.99999999999994</v>
      </c>
      <c r="G10" s="63">
        <f t="shared" si="1"/>
        <v>4.999999999999999</v>
      </c>
      <c r="H10" s="63">
        <f t="shared" si="2"/>
        <v>0.4285714285714284</v>
      </c>
      <c r="I10" s="63">
        <f t="shared" si="15"/>
        <v>5</v>
      </c>
      <c r="J10" s="63">
        <f t="shared" si="3"/>
        <v>24.999999999999996</v>
      </c>
      <c r="K10" s="63">
        <f t="shared" si="4"/>
        <v>200.00000000000006</v>
      </c>
      <c r="L10" s="63">
        <f t="shared" si="16"/>
        <v>60</v>
      </c>
      <c r="M10" s="63">
        <f t="shared" si="5"/>
        <v>85.7142857142857</v>
      </c>
      <c r="N10" s="63">
        <f t="shared" si="6"/>
        <v>10.714285714285708</v>
      </c>
      <c r="O10" s="64">
        <f t="shared" si="7"/>
        <v>-7.16260213052035</v>
      </c>
      <c r="P10" s="64">
        <f t="shared" si="8"/>
        <v>-0.05945799289826549</v>
      </c>
      <c r="Q10" s="64">
        <f t="shared" si="9"/>
        <v>-36.8915985796531</v>
      </c>
      <c r="R10" s="65">
        <f t="shared" si="10"/>
        <v>0.5554019834292863</v>
      </c>
    </row>
    <row r="11" spans="1:18" ht="11.25">
      <c r="A11" s="66">
        <f t="shared" si="11"/>
        <v>0</v>
      </c>
      <c r="B11" s="60">
        <f>B10+Fig!$D$4</f>
        <v>0.25</v>
      </c>
      <c r="C11" s="63">
        <f t="shared" si="12"/>
        <v>-60</v>
      </c>
      <c r="D11" s="63">
        <f t="shared" si="13"/>
        <v>50</v>
      </c>
      <c r="E11" s="63">
        <f t="shared" si="14"/>
        <v>500</v>
      </c>
      <c r="F11" s="62">
        <f t="shared" si="0"/>
        <v>299.99999999999994</v>
      </c>
      <c r="G11" s="63">
        <f t="shared" si="1"/>
        <v>4.999999999999999</v>
      </c>
      <c r="H11" s="63">
        <f t="shared" si="2"/>
        <v>0.4285714285714284</v>
      </c>
      <c r="I11" s="63">
        <f t="shared" si="15"/>
        <v>5</v>
      </c>
      <c r="J11" s="63">
        <f t="shared" si="3"/>
        <v>24.999999999999996</v>
      </c>
      <c r="K11" s="63">
        <f t="shared" si="4"/>
        <v>200.00000000000006</v>
      </c>
      <c r="L11" s="63">
        <f t="shared" si="16"/>
        <v>60</v>
      </c>
      <c r="M11" s="63">
        <f t="shared" si="5"/>
        <v>85.7142857142857</v>
      </c>
      <c r="N11" s="63">
        <f t="shared" si="6"/>
        <v>10.714285714285708</v>
      </c>
      <c r="O11" s="64">
        <f t="shared" si="7"/>
        <v>-10.320515273262176</v>
      </c>
      <c r="P11" s="64">
        <f t="shared" si="8"/>
        <v>-0.048931615755792746</v>
      </c>
      <c r="Q11" s="64">
        <f t="shared" si="9"/>
        <v>-34.78632315115855</v>
      </c>
      <c r="R11" s="65">
        <f t="shared" si="10"/>
        <v>0.5308404367635164</v>
      </c>
    </row>
    <row r="12" spans="1:18" ht="12" thickBot="1">
      <c r="A12" s="67">
        <f t="shared" si="11"/>
        <v>0</v>
      </c>
      <c r="B12" s="60">
        <f>B11+Fig!$D$4</f>
        <v>0.3</v>
      </c>
      <c r="C12" s="68">
        <f t="shared" si="12"/>
        <v>-60</v>
      </c>
      <c r="D12" s="68">
        <f t="shared" si="13"/>
        <v>50</v>
      </c>
      <c r="E12" s="68">
        <f t="shared" si="14"/>
        <v>500</v>
      </c>
      <c r="F12" s="69">
        <f t="shared" si="0"/>
        <v>299.99999999999994</v>
      </c>
      <c r="G12" s="68">
        <f t="shared" si="1"/>
        <v>4.999999999999999</v>
      </c>
      <c r="H12" s="68">
        <f t="shared" si="2"/>
        <v>0.4285714285714284</v>
      </c>
      <c r="I12" s="68">
        <f t="shared" si="15"/>
        <v>5</v>
      </c>
      <c r="J12" s="68">
        <f t="shared" si="3"/>
        <v>24.999999999999996</v>
      </c>
      <c r="K12" s="68">
        <f t="shared" si="4"/>
        <v>200.00000000000006</v>
      </c>
      <c r="L12" s="68">
        <f t="shared" si="16"/>
        <v>60</v>
      </c>
      <c r="M12" s="68">
        <f t="shared" si="5"/>
        <v>85.7142857142857</v>
      </c>
      <c r="N12" s="68">
        <f t="shared" si="6"/>
        <v>10.714285714285708</v>
      </c>
      <c r="O12" s="70">
        <f t="shared" si="7"/>
        <v>-13.560174976577393</v>
      </c>
      <c r="P12" s="70">
        <f t="shared" si="8"/>
        <v>-0.03813275007807535</v>
      </c>
      <c r="Q12" s="70">
        <f t="shared" si="9"/>
        <v>-32.62655001561507</v>
      </c>
      <c r="R12" s="71">
        <f t="shared" si="10"/>
        <v>0.5056430835155091</v>
      </c>
    </row>
    <row r="15" ht="12" thickBot="1"/>
    <row r="16" spans="5:19" ht="12" thickBot="1">
      <c r="E16" s="17" t="s">
        <v>1</v>
      </c>
      <c r="F16" s="18" t="s">
        <v>18</v>
      </c>
      <c r="G16" s="19"/>
      <c r="H16" s="20" t="s">
        <v>19</v>
      </c>
      <c r="I16" s="21"/>
      <c r="J16" s="22" t="s">
        <v>20</v>
      </c>
      <c r="K16" s="23" t="s">
        <v>21</v>
      </c>
      <c r="L16" s="20" t="s">
        <v>22</v>
      </c>
      <c r="M16" s="24" t="s">
        <v>21</v>
      </c>
      <c r="N16" s="22" t="s">
        <v>23</v>
      </c>
      <c r="O16" s="19"/>
      <c r="P16" s="1"/>
      <c r="Q16" s="1"/>
      <c r="S16" s="1">
        <f>K4</f>
        <v>200.00000000000006</v>
      </c>
    </row>
    <row r="17" spans="5:15" ht="11.25">
      <c r="E17" s="25"/>
      <c r="F17" s="9" t="s">
        <v>24</v>
      </c>
      <c r="G17" s="4" t="s">
        <v>25</v>
      </c>
      <c r="H17" s="26" t="s">
        <v>24</v>
      </c>
      <c r="I17" s="27" t="s">
        <v>25</v>
      </c>
      <c r="J17" s="9" t="s">
        <v>24</v>
      </c>
      <c r="K17" s="4" t="s">
        <v>25</v>
      </c>
      <c r="L17" s="26" t="s">
        <v>24</v>
      </c>
      <c r="M17" s="27" t="s">
        <v>25</v>
      </c>
      <c r="N17" s="9" t="s">
        <v>24</v>
      </c>
      <c r="O17" s="4" t="s">
        <v>25</v>
      </c>
    </row>
    <row r="18" spans="5:15" ht="11.25">
      <c r="E18" s="28">
        <f aca="true" t="shared" si="17" ref="E18:E28">B2</f>
        <v>-0.2</v>
      </c>
      <c r="F18" s="5">
        <f aca="true" t="shared" si="18" ref="F18:F28">C2</f>
        <v>-60</v>
      </c>
      <c r="G18" s="6">
        <f aca="true" t="shared" si="19" ref="G18:G28">I2</f>
        <v>5</v>
      </c>
      <c r="H18" s="3">
        <f aca="true" t="shared" si="20" ref="H18:H28">A2</f>
        <v>0</v>
      </c>
      <c r="I18" s="32">
        <f aca="true" t="shared" si="21" ref="I18:I28">O2</f>
        <v>17.162602130520348</v>
      </c>
      <c r="J18" s="5">
        <f aca="true" t="shared" si="22" ref="J18:J28">F2</f>
        <v>299.99999999999994</v>
      </c>
      <c r="K18" s="6">
        <f aca="true" t="shared" si="23" ref="K18:K28">-J2</f>
        <v>-24.999999999999996</v>
      </c>
      <c r="L18" s="3">
        <f aca="true" t="shared" si="24" ref="L18:L28">E2</f>
        <v>500</v>
      </c>
      <c r="M18" s="36">
        <f aca="true" t="shared" si="25" ref="M18:M28">Q2</f>
        <v>-53.10840142034691</v>
      </c>
      <c r="N18" s="5">
        <f aca="true" t="shared" si="26" ref="N18:N28">E2+M2</f>
        <v>585.7142857142857</v>
      </c>
      <c r="O18" s="6">
        <f aca="true" t="shared" si="27" ref="O18:O28">N2</f>
        <v>10.714285714285708</v>
      </c>
    </row>
    <row r="19" spans="5:15" ht="11.25">
      <c r="E19" s="28">
        <f t="shared" si="17"/>
        <v>-0.15000000000000002</v>
      </c>
      <c r="F19" s="5">
        <f t="shared" si="18"/>
        <v>-60</v>
      </c>
      <c r="G19" s="6">
        <f t="shared" si="19"/>
        <v>5</v>
      </c>
      <c r="H19" s="3">
        <f t="shared" si="20"/>
        <v>0</v>
      </c>
      <c r="I19" s="32">
        <f t="shared" si="21"/>
        <v>14.068113083497707</v>
      </c>
      <c r="J19" s="5">
        <f t="shared" si="22"/>
        <v>299.99999999999994</v>
      </c>
      <c r="K19" s="6">
        <f t="shared" si="23"/>
        <v>-24.999999999999996</v>
      </c>
      <c r="L19" s="3">
        <f t="shared" si="24"/>
        <v>500</v>
      </c>
      <c r="M19" s="36">
        <f t="shared" si="25"/>
        <v>-51.045408722331814</v>
      </c>
      <c r="N19" s="5">
        <f t="shared" si="26"/>
        <v>585.7142857142857</v>
      </c>
      <c r="O19" s="6">
        <f t="shared" si="27"/>
        <v>10.714285714285708</v>
      </c>
    </row>
    <row r="20" spans="5:15" ht="11.25">
      <c r="E20" s="28">
        <f t="shared" si="17"/>
        <v>-0.1</v>
      </c>
      <c r="F20" s="5">
        <f t="shared" si="18"/>
        <v>-60</v>
      </c>
      <c r="G20" s="6">
        <f t="shared" si="19"/>
        <v>5</v>
      </c>
      <c r="H20" s="3">
        <f t="shared" si="20"/>
        <v>0</v>
      </c>
      <c r="I20" s="32">
        <f t="shared" si="21"/>
        <v>11.020080325127033</v>
      </c>
      <c r="J20" s="5">
        <f t="shared" si="22"/>
        <v>299.99999999999994</v>
      </c>
      <c r="K20" s="6">
        <f t="shared" si="23"/>
        <v>-24.999999999999996</v>
      </c>
      <c r="L20" s="3">
        <f t="shared" si="24"/>
        <v>500</v>
      </c>
      <c r="M20" s="36">
        <f t="shared" si="25"/>
        <v>-49.01338688341802</v>
      </c>
      <c r="N20" s="5">
        <f t="shared" si="26"/>
        <v>585.7142857142857</v>
      </c>
      <c r="O20" s="6">
        <f t="shared" si="27"/>
        <v>10.714285714285708</v>
      </c>
    </row>
    <row r="21" spans="5:15" ht="11.25">
      <c r="E21" s="28">
        <f t="shared" si="17"/>
        <v>-0.05</v>
      </c>
      <c r="F21" s="5">
        <f t="shared" si="18"/>
        <v>-60</v>
      </c>
      <c r="G21" s="6">
        <f t="shared" si="19"/>
        <v>5</v>
      </c>
      <c r="H21" s="3">
        <f t="shared" si="20"/>
        <v>0</v>
      </c>
      <c r="I21" s="32">
        <f t="shared" si="21"/>
        <v>8.002502502532327</v>
      </c>
      <c r="J21" s="5">
        <f t="shared" si="22"/>
        <v>299.99999999999994</v>
      </c>
      <c r="K21" s="6">
        <f t="shared" si="23"/>
        <v>-24.999999999999996</v>
      </c>
      <c r="L21" s="3">
        <f t="shared" si="24"/>
        <v>500</v>
      </c>
      <c r="M21" s="36">
        <f t="shared" si="25"/>
        <v>-47.001668335021556</v>
      </c>
      <c r="N21" s="5">
        <f t="shared" si="26"/>
        <v>585.7142857142857</v>
      </c>
      <c r="O21" s="6">
        <f t="shared" si="27"/>
        <v>10.714285714285708</v>
      </c>
    </row>
    <row r="22" spans="5:15" ht="11.25">
      <c r="E22" s="28">
        <f t="shared" si="17"/>
        <v>0</v>
      </c>
      <c r="F22" s="5">
        <f t="shared" si="18"/>
        <v>-60</v>
      </c>
      <c r="G22" s="6">
        <f t="shared" si="19"/>
        <v>5</v>
      </c>
      <c r="H22" s="3">
        <f t="shared" si="20"/>
        <v>0</v>
      </c>
      <c r="I22" s="32">
        <f t="shared" si="21"/>
        <v>5</v>
      </c>
      <c r="J22" s="5">
        <f t="shared" si="22"/>
        <v>299.99999999999994</v>
      </c>
      <c r="K22" s="6">
        <f t="shared" si="23"/>
        <v>-24.999999999999996</v>
      </c>
      <c r="L22" s="3">
        <f t="shared" si="24"/>
        <v>500</v>
      </c>
      <c r="M22" s="36">
        <f t="shared" si="25"/>
        <v>-45</v>
      </c>
      <c r="N22" s="5">
        <f t="shared" si="26"/>
        <v>585.7142857142857</v>
      </c>
      <c r="O22" s="6">
        <f t="shared" si="27"/>
        <v>10.714285714285708</v>
      </c>
    </row>
    <row r="23" spans="5:15" ht="11.25">
      <c r="E23" s="28">
        <f t="shared" si="17"/>
        <v>0.05</v>
      </c>
      <c r="F23" s="5">
        <f t="shared" si="18"/>
        <v>-60</v>
      </c>
      <c r="G23" s="6">
        <f t="shared" si="19"/>
        <v>5</v>
      </c>
      <c r="H23" s="3">
        <f t="shared" si="20"/>
        <v>0</v>
      </c>
      <c r="I23" s="32">
        <f t="shared" si="21"/>
        <v>1.9974974974676725</v>
      </c>
      <c r="J23" s="5">
        <f t="shared" si="22"/>
        <v>299.99999999999994</v>
      </c>
      <c r="K23" s="6">
        <f t="shared" si="23"/>
        <v>-24.999999999999996</v>
      </c>
      <c r="L23" s="3">
        <f t="shared" si="24"/>
        <v>500</v>
      </c>
      <c r="M23" s="36">
        <f t="shared" si="25"/>
        <v>-42.99833166497845</v>
      </c>
      <c r="N23" s="5">
        <f t="shared" si="26"/>
        <v>585.7142857142857</v>
      </c>
      <c r="O23" s="6">
        <f t="shared" si="27"/>
        <v>10.714285714285708</v>
      </c>
    </row>
    <row r="24" spans="5:15" ht="11.25">
      <c r="E24" s="28">
        <f t="shared" si="17"/>
        <v>0.1</v>
      </c>
      <c r="F24" s="5">
        <f t="shared" si="18"/>
        <v>-60</v>
      </c>
      <c r="G24" s="6">
        <f t="shared" si="19"/>
        <v>5</v>
      </c>
      <c r="H24" s="3">
        <f t="shared" si="20"/>
        <v>0</v>
      </c>
      <c r="I24" s="32">
        <f t="shared" si="21"/>
        <v>-1.020080325127033</v>
      </c>
      <c r="J24" s="5">
        <f t="shared" si="22"/>
        <v>299.99999999999994</v>
      </c>
      <c r="K24" s="6">
        <f t="shared" si="23"/>
        <v>-24.999999999999996</v>
      </c>
      <c r="L24" s="3">
        <f t="shared" si="24"/>
        <v>500</v>
      </c>
      <c r="M24" s="36">
        <f t="shared" si="25"/>
        <v>-40.98661311658198</v>
      </c>
      <c r="N24" s="5">
        <f t="shared" si="26"/>
        <v>585.7142857142857</v>
      </c>
      <c r="O24" s="6">
        <f t="shared" si="27"/>
        <v>10.714285714285708</v>
      </c>
    </row>
    <row r="25" spans="5:15" ht="11.25">
      <c r="E25" s="28">
        <f t="shared" si="17"/>
        <v>0.15000000000000002</v>
      </c>
      <c r="F25" s="5">
        <f t="shared" si="18"/>
        <v>-60</v>
      </c>
      <c r="G25" s="6">
        <f t="shared" si="19"/>
        <v>5</v>
      </c>
      <c r="H25" s="3">
        <f t="shared" si="20"/>
        <v>0</v>
      </c>
      <c r="I25" s="32">
        <f t="shared" si="21"/>
        <v>-4.068113083497707</v>
      </c>
      <c r="J25" s="5">
        <f t="shared" si="22"/>
        <v>299.99999999999994</v>
      </c>
      <c r="K25" s="6">
        <f t="shared" si="23"/>
        <v>-24.999999999999996</v>
      </c>
      <c r="L25" s="3">
        <f t="shared" si="24"/>
        <v>500</v>
      </c>
      <c r="M25" s="36">
        <f t="shared" si="25"/>
        <v>-38.9545912776682</v>
      </c>
      <c r="N25" s="5">
        <f t="shared" si="26"/>
        <v>585.7142857142857</v>
      </c>
      <c r="O25" s="6">
        <f t="shared" si="27"/>
        <v>10.714285714285708</v>
      </c>
    </row>
    <row r="26" spans="5:15" ht="11.25">
      <c r="E26" s="28">
        <f t="shared" si="17"/>
        <v>0.2</v>
      </c>
      <c r="F26" s="5">
        <f t="shared" si="18"/>
        <v>-60</v>
      </c>
      <c r="G26" s="6">
        <f t="shared" si="19"/>
        <v>5</v>
      </c>
      <c r="H26" s="3">
        <f t="shared" si="20"/>
        <v>0</v>
      </c>
      <c r="I26" s="32">
        <f t="shared" si="21"/>
        <v>-7.16260213052035</v>
      </c>
      <c r="J26" s="5">
        <f t="shared" si="22"/>
        <v>299.99999999999994</v>
      </c>
      <c r="K26" s="6">
        <f t="shared" si="23"/>
        <v>-24.999999999999996</v>
      </c>
      <c r="L26" s="3">
        <f t="shared" si="24"/>
        <v>500</v>
      </c>
      <c r="M26" s="36">
        <f t="shared" si="25"/>
        <v>-36.8915985796531</v>
      </c>
      <c r="N26" s="5">
        <f t="shared" si="26"/>
        <v>585.7142857142857</v>
      </c>
      <c r="O26" s="6">
        <f t="shared" si="27"/>
        <v>10.714285714285708</v>
      </c>
    </row>
    <row r="27" spans="5:15" ht="11.25">
      <c r="E27" s="28">
        <f t="shared" si="17"/>
        <v>0.25</v>
      </c>
      <c r="F27" s="5">
        <f t="shared" si="18"/>
        <v>-60</v>
      </c>
      <c r="G27" s="6">
        <f t="shared" si="19"/>
        <v>5</v>
      </c>
      <c r="H27" s="3">
        <f t="shared" si="20"/>
        <v>0</v>
      </c>
      <c r="I27" s="32">
        <f t="shared" si="21"/>
        <v>-10.320515273262176</v>
      </c>
      <c r="J27" s="5">
        <f t="shared" si="22"/>
        <v>299.99999999999994</v>
      </c>
      <c r="K27" s="6">
        <f t="shared" si="23"/>
        <v>-24.999999999999996</v>
      </c>
      <c r="L27" s="3">
        <f t="shared" si="24"/>
        <v>500</v>
      </c>
      <c r="M27" s="36">
        <f t="shared" si="25"/>
        <v>-34.78632315115855</v>
      </c>
      <c r="N27" s="5">
        <f t="shared" si="26"/>
        <v>585.7142857142857</v>
      </c>
      <c r="O27" s="6">
        <f t="shared" si="27"/>
        <v>10.714285714285708</v>
      </c>
    </row>
    <row r="28" spans="5:15" ht="12" thickBot="1">
      <c r="E28" s="29">
        <f t="shared" si="17"/>
        <v>0.3</v>
      </c>
      <c r="F28" s="5">
        <f t="shared" si="18"/>
        <v>-60</v>
      </c>
      <c r="G28" s="8">
        <f t="shared" si="19"/>
        <v>5</v>
      </c>
      <c r="H28" s="3">
        <f t="shared" si="20"/>
        <v>0</v>
      </c>
      <c r="I28" s="33">
        <f t="shared" si="21"/>
        <v>-13.560174976577393</v>
      </c>
      <c r="J28" s="7">
        <f t="shared" si="22"/>
        <v>299.99999999999994</v>
      </c>
      <c r="K28" s="8">
        <f t="shared" si="23"/>
        <v>-24.999999999999996</v>
      </c>
      <c r="L28" s="30">
        <f t="shared" si="24"/>
        <v>500</v>
      </c>
      <c r="M28" s="37">
        <f t="shared" si="25"/>
        <v>-32.62655001561507</v>
      </c>
      <c r="N28" s="7">
        <f t="shared" si="26"/>
        <v>585.7142857142857</v>
      </c>
      <c r="O28" s="8">
        <f t="shared" si="27"/>
        <v>10.714285714285708</v>
      </c>
    </row>
    <row r="29" ht="11.25">
      <c r="E29" s="1"/>
    </row>
    <row r="30" ht="12" thickBot="1">
      <c r="B30" s="2"/>
    </row>
    <row r="31" spans="3:24" s="10" customFormat="1" ht="10.5">
      <c r="C31" s="11">
        <f>E18</f>
        <v>-0.2</v>
      </c>
      <c r="D31" s="12"/>
      <c r="E31" s="11">
        <f>E19</f>
        <v>-0.15000000000000002</v>
      </c>
      <c r="F31" s="12"/>
      <c r="G31" s="11">
        <f>E20</f>
        <v>-0.1</v>
      </c>
      <c r="H31" s="12"/>
      <c r="I31" s="11">
        <f>E21</f>
        <v>-0.05</v>
      </c>
      <c r="J31" s="12"/>
      <c r="K31" s="11">
        <f>E22</f>
        <v>0</v>
      </c>
      <c r="L31" s="12"/>
      <c r="M31" s="11">
        <f>E23</f>
        <v>0.05</v>
      </c>
      <c r="N31" s="31"/>
      <c r="O31" s="11">
        <f>E24</f>
        <v>0.1</v>
      </c>
      <c r="P31" s="31"/>
      <c r="Q31" s="11">
        <f>E25</f>
        <v>0.15000000000000002</v>
      </c>
      <c r="R31" s="31"/>
      <c r="S31" s="11">
        <f>E26</f>
        <v>0.2</v>
      </c>
      <c r="T31" s="31"/>
      <c r="U31" s="11">
        <f>E27</f>
        <v>0.25</v>
      </c>
      <c r="V31" s="31"/>
      <c r="W31" s="11">
        <f>E28</f>
        <v>0.3</v>
      </c>
      <c r="X31" s="31"/>
    </row>
    <row r="32" spans="2:24" s="10" customFormat="1" ht="10.5">
      <c r="B32" s="10">
        <v>1</v>
      </c>
      <c r="C32" s="13">
        <f>F18</f>
        <v>-60</v>
      </c>
      <c r="D32" s="14">
        <f>G18</f>
        <v>5</v>
      </c>
      <c r="E32" s="13">
        <f aca="true" t="shared" si="28" ref="E32:X32">C32</f>
        <v>-60</v>
      </c>
      <c r="F32" s="14">
        <f t="shared" si="28"/>
        <v>5</v>
      </c>
      <c r="G32" s="13">
        <f t="shared" si="28"/>
        <v>-60</v>
      </c>
      <c r="H32" s="14">
        <f t="shared" si="28"/>
        <v>5</v>
      </c>
      <c r="I32" s="13">
        <f t="shared" si="28"/>
        <v>-60</v>
      </c>
      <c r="J32" s="14">
        <f t="shared" si="28"/>
        <v>5</v>
      </c>
      <c r="K32" s="13">
        <f t="shared" si="28"/>
        <v>-60</v>
      </c>
      <c r="L32" s="14">
        <f t="shared" si="28"/>
        <v>5</v>
      </c>
      <c r="M32" s="13">
        <f t="shared" si="28"/>
        <v>-60</v>
      </c>
      <c r="N32" s="14">
        <f t="shared" si="28"/>
        <v>5</v>
      </c>
      <c r="O32" s="13">
        <f t="shared" si="28"/>
        <v>-60</v>
      </c>
      <c r="P32" s="14">
        <f t="shared" si="28"/>
        <v>5</v>
      </c>
      <c r="Q32" s="13">
        <f t="shared" si="28"/>
        <v>-60</v>
      </c>
      <c r="R32" s="14">
        <f t="shared" si="28"/>
        <v>5</v>
      </c>
      <c r="S32" s="13">
        <f t="shared" si="28"/>
        <v>-60</v>
      </c>
      <c r="T32" s="14">
        <f t="shared" si="28"/>
        <v>5</v>
      </c>
      <c r="U32" s="13">
        <f t="shared" si="28"/>
        <v>-60</v>
      </c>
      <c r="V32" s="14">
        <f t="shared" si="28"/>
        <v>5</v>
      </c>
      <c r="W32" s="13">
        <f t="shared" si="28"/>
        <v>-60</v>
      </c>
      <c r="X32" s="14">
        <f t="shared" si="28"/>
        <v>5</v>
      </c>
    </row>
    <row r="33" spans="2:24" s="10" customFormat="1" ht="10.5">
      <c r="B33" s="10">
        <v>2</v>
      </c>
      <c r="C33" s="13">
        <f>H18</f>
        <v>0</v>
      </c>
      <c r="D33" s="34">
        <f>I18</f>
        <v>17.162602130520348</v>
      </c>
      <c r="E33" s="13">
        <f>C33</f>
        <v>0</v>
      </c>
      <c r="F33" s="34">
        <f>I19</f>
        <v>14.068113083497707</v>
      </c>
      <c r="G33" s="13">
        <f>E33</f>
        <v>0</v>
      </c>
      <c r="H33" s="34">
        <f>I20</f>
        <v>11.020080325127033</v>
      </c>
      <c r="I33" s="13">
        <f>G33</f>
        <v>0</v>
      </c>
      <c r="J33" s="34">
        <f>I21</f>
        <v>8.002502502532327</v>
      </c>
      <c r="K33" s="13">
        <f>I33</f>
        <v>0</v>
      </c>
      <c r="L33" s="34">
        <f>I22</f>
        <v>5</v>
      </c>
      <c r="M33" s="13">
        <f>K33</f>
        <v>0</v>
      </c>
      <c r="N33" s="34">
        <f>I23</f>
        <v>1.9974974974676725</v>
      </c>
      <c r="O33" s="13">
        <f>M33</f>
        <v>0</v>
      </c>
      <c r="P33" s="34">
        <f>I24</f>
        <v>-1.020080325127033</v>
      </c>
      <c r="Q33" s="13">
        <f>O33</f>
        <v>0</v>
      </c>
      <c r="R33" s="34">
        <f>I25</f>
        <v>-4.068113083497707</v>
      </c>
      <c r="S33" s="13">
        <f>Q33</f>
        <v>0</v>
      </c>
      <c r="T33" s="34">
        <f>I26</f>
        <v>-7.16260213052035</v>
      </c>
      <c r="U33" s="13">
        <f>S33</f>
        <v>0</v>
      </c>
      <c r="V33" s="34">
        <f>I27</f>
        <v>-10.320515273262176</v>
      </c>
      <c r="W33" s="13">
        <f>U33</f>
        <v>0</v>
      </c>
      <c r="X33" s="34">
        <f>I28</f>
        <v>-13.560174976577393</v>
      </c>
    </row>
    <row r="34" spans="2:24" s="10" customFormat="1" ht="10.5">
      <c r="B34" s="10">
        <v>3</v>
      </c>
      <c r="C34" s="13">
        <f>J18</f>
        <v>299.99999999999994</v>
      </c>
      <c r="D34" s="14">
        <f>K18</f>
        <v>-24.999999999999996</v>
      </c>
      <c r="E34" s="13">
        <f>C34</f>
        <v>299.99999999999994</v>
      </c>
      <c r="F34" s="14">
        <f>D34</f>
        <v>-24.999999999999996</v>
      </c>
      <c r="G34" s="13">
        <f>E34</f>
        <v>299.99999999999994</v>
      </c>
      <c r="H34" s="14">
        <f>F34</f>
        <v>-24.999999999999996</v>
      </c>
      <c r="I34" s="13">
        <f>G34</f>
        <v>299.99999999999994</v>
      </c>
      <c r="J34" s="14">
        <f>H34</f>
        <v>-24.999999999999996</v>
      </c>
      <c r="K34" s="13">
        <f>I34</f>
        <v>299.99999999999994</v>
      </c>
      <c r="L34" s="14">
        <f>J34</f>
        <v>-24.999999999999996</v>
      </c>
      <c r="M34" s="13">
        <f>K34</f>
        <v>299.99999999999994</v>
      </c>
      <c r="N34" s="14">
        <f>L34</f>
        <v>-24.999999999999996</v>
      </c>
      <c r="O34" s="13">
        <f>M34</f>
        <v>299.99999999999994</v>
      </c>
      <c r="P34" s="14">
        <f>N34</f>
        <v>-24.999999999999996</v>
      </c>
      <c r="Q34" s="13">
        <f>O34</f>
        <v>299.99999999999994</v>
      </c>
      <c r="R34" s="14">
        <f>P34</f>
        <v>-24.999999999999996</v>
      </c>
      <c r="S34" s="13">
        <f>Q34</f>
        <v>299.99999999999994</v>
      </c>
      <c r="T34" s="14">
        <f>R34</f>
        <v>-24.999999999999996</v>
      </c>
      <c r="U34" s="13">
        <f>S34</f>
        <v>299.99999999999994</v>
      </c>
      <c r="V34" s="14">
        <f>T34</f>
        <v>-24.999999999999996</v>
      </c>
      <c r="W34" s="13">
        <f>U34</f>
        <v>299.99999999999994</v>
      </c>
      <c r="X34" s="14">
        <f>V34</f>
        <v>-24.999999999999996</v>
      </c>
    </row>
    <row r="35" spans="2:24" s="10" customFormat="1" ht="10.5">
      <c r="B35" s="10">
        <v>4</v>
      </c>
      <c r="C35" s="13">
        <f>L18</f>
        <v>500</v>
      </c>
      <c r="D35" s="35">
        <f>M18</f>
        <v>-53.10840142034691</v>
      </c>
      <c r="E35" s="13">
        <f>C35</f>
        <v>500</v>
      </c>
      <c r="F35" s="35">
        <f>M19</f>
        <v>-51.045408722331814</v>
      </c>
      <c r="G35" s="13">
        <f>E35</f>
        <v>500</v>
      </c>
      <c r="H35" s="35">
        <f>M20</f>
        <v>-49.01338688341802</v>
      </c>
      <c r="I35" s="13">
        <f>G35</f>
        <v>500</v>
      </c>
      <c r="J35" s="35">
        <f>M21</f>
        <v>-47.001668335021556</v>
      </c>
      <c r="K35" s="13">
        <f>I35</f>
        <v>500</v>
      </c>
      <c r="L35" s="35">
        <f>M22</f>
        <v>-45</v>
      </c>
      <c r="M35" s="13">
        <f>K35</f>
        <v>500</v>
      </c>
      <c r="N35" s="35">
        <f>M23</f>
        <v>-42.99833166497845</v>
      </c>
      <c r="O35" s="13">
        <f>M35</f>
        <v>500</v>
      </c>
      <c r="P35" s="35">
        <f>M24</f>
        <v>-40.98661311658198</v>
      </c>
      <c r="Q35" s="13">
        <f>O35</f>
        <v>500</v>
      </c>
      <c r="R35" s="35">
        <f>M25</f>
        <v>-38.9545912776682</v>
      </c>
      <c r="S35" s="13">
        <f>Q35</f>
        <v>500</v>
      </c>
      <c r="T35" s="35">
        <f>M26</f>
        <v>-36.8915985796531</v>
      </c>
      <c r="U35" s="13">
        <f>S35</f>
        <v>500</v>
      </c>
      <c r="V35" s="35">
        <f>M27</f>
        <v>-34.78632315115855</v>
      </c>
      <c r="W35" s="13">
        <f>U35</f>
        <v>500</v>
      </c>
      <c r="X35" s="35">
        <f>M28</f>
        <v>-32.62655001561507</v>
      </c>
    </row>
    <row r="36" spans="2:24" s="10" customFormat="1" ht="11.25" thickBot="1">
      <c r="B36" s="10">
        <v>5</v>
      </c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  <c r="N36" s="16"/>
      <c r="O36" s="15"/>
      <c r="P36" s="16"/>
      <c r="Q36" s="15"/>
      <c r="R36" s="16"/>
      <c r="S36" s="15"/>
      <c r="T36" s="16"/>
      <c r="U36" s="15"/>
      <c r="V36" s="16"/>
      <c r="W36" s="15"/>
      <c r="X36" s="16"/>
    </row>
    <row r="37" ht="12" thickBot="1">
      <c r="B37" s="2"/>
    </row>
    <row r="38" spans="2:22" ht="11.25">
      <c r="B38" s="2"/>
      <c r="C38" s="38">
        <f>C32</f>
        <v>-60</v>
      </c>
      <c r="D38" s="39">
        <v>0</v>
      </c>
      <c r="G38" s="38">
        <f>C34</f>
        <v>299.99999999999994</v>
      </c>
      <c r="H38" s="39">
        <v>0</v>
      </c>
      <c r="K38" s="38">
        <f>C36</f>
        <v>0</v>
      </c>
      <c r="L38" s="39">
        <v>0</v>
      </c>
      <c r="O38" s="48" t="s">
        <v>26</v>
      </c>
      <c r="P38" s="49"/>
      <c r="Q38" s="49" t="s">
        <v>27</v>
      </c>
      <c r="R38" s="49"/>
      <c r="S38" s="49"/>
      <c r="T38" s="49"/>
      <c r="U38" s="49"/>
      <c r="V38" s="50"/>
    </row>
    <row r="39" spans="3:22" ht="12" thickBot="1">
      <c r="C39" s="40">
        <f>C32</f>
        <v>-60</v>
      </c>
      <c r="D39" s="41">
        <f>D32</f>
        <v>5</v>
      </c>
      <c r="G39" s="40">
        <f>G38</f>
        <v>299.99999999999994</v>
      </c>
      <c r="H39" s="41">
        <f>D34</f>
        <v>-24.999999999999996</v>
      </c>
      <c r="K39" s="40">
        <f>C36</f>
        <v>0</v>
      </c>
      <c r="L39" s="41">
        <f>D36</f>
        <v>0</v>
      </c>
      <c r="O39" s="51">
        <f>A2-D2</f>
        <v>-50</v>
      </c>
      <c r="P39" s="52">
        <v>0</v>
      </c>
      <c r="Q39" s="52">
        <f>A2+D2</f>
        <v>50</v>
      </c>
      <c r="R39" s="52">
        <v>0</v>
      </c>
      <c r="S39" s="52"/>
      <c r="T39" s="52"/>
      <c r="U39" s="52"/>
      <c r="V39" s="53"/>
    </row>
    <row r="40" spans="15:22" ht="12" thickBot="1">
      <c r="O40" s="51">
        <f>O39</f>
        <v>-50</v>
      </c>
      <c r="P40" s="52">
        <v>0</v>
      </c>
      <c r="Q40" s="52">
        <f>A3+D3</f>
        <v>50</v>
      </c>
      <c r="R40" s="52">
        <v>0</v>
      </c>
      <c r="S40" s="52"/>
      <c r="T40" s="52"/>
      <c r="U40" s="52"/>
      <c r="V40" s="53"/>
    </row>
    <row r="41" spans="3:8" ht="11.25">
      <c r="C41" s="42">
        <f>E28</f>
        <v>0.3</v>
      </c>
      <c r="D41" s="43"/>
      <c r="E41" s="42">
        <f>E29</f>
        <v>0</v>
      </c>
      <c r="F41" s="43"/>
      <c r="G41" s="42">
        <f>E30</f>
        <v>0</v>
      </c>
      <c r="H41" s="43"/>
    </row>
    <row r="42" spans="3:8" ht="11.25">
      <c r="C42" s="44">
        <f>F28</f>
        <v>-60</v>
      </c>
      <c r="D42" s="45">
        <f>G28</f>
        <v>5</v>
      </c>
      <c r="E42" s="44">
        <f>C42</f>
        <v>-60</v>
      </c>
      <c r="F42" s="45">
        <f>D42</f>
        <v>5</v>
      </c>
      <c r="G42" s="44">
        <f>E42</f>
        <v>-60</v>
      </c>
      <c r="H42" s="45">
        <f>F42</f>
        <v>5</v>
      </c>
    </row>
    <row r="43" spans="3:8" ht="11.25">
      <c r="C43" s="44">
        <f>H28</f>
        <v>0</v>
      </c>
      <c r="D43" s="45">
        <f>D42</f>
        <v>5</v>
      </c>
      <c r="E43" s="44">
        <f>C43</f>
        <v>0</v>
      </c>
      <c r="F43" s="45">
        <v>0</v>
      </c>
      <c r="G43" s="44">
        <f>E43</f>
        <v>0</v>
      </c>
      <c r="H43" s="45">
        <f>H44</f>
        <v>-24.999999999999996</v>
      </c>
    </row>
    <row r="44" spans="3:8" ht="11.25">
      <c r="C44" s="44">
        <f>J28</f>
        <v>299.99999999999994</v>
      </c>
      <c r="D44" s="45">
        <f>K28</f>
        <v>-24.999999999999996</v>
      </c>
      <c r="E44" s="44">
        <f>C44</f>
        <v>299.99999999999994</v>
      </c>
      <c r="F44" s="45">
        <f>D44</f>
        <v>-24.999999999999996</v>
      </c>
      <c r="G44" s="44">
        <f>E44</f>
        <v>299.99999999999994</v>
      </c>
      <c r="H44" s="45">
        <f>F44</f>
        <v>-24.999999999999996</v>
      </c>
    </row>
    <row r="45" spans="3:8" ht="11.25">
      <c r="C45" s="44"/>
      <c r="D45" s="45"/>
      <c r="E45" s="44"/>
      <c r="F45" s="45"/>
      <c r="G45" s="44"/>
      <c r="H45" s="45"/>
    </row>
    <row r="46" spans="3:8" ht="12" thickBot="1">
      <c r="C46" s="46"/>
      <c r="D46" s="47"/>
      <c r="E46" s="46"/>
      <c r="F46" s="47"/>
      <c r="G46" s="46"/>
      <c r="H46" s="47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Kamimura</dc:creator>
  <cp:keywords/>
  <dc:description/>
  <cp:lastModifiedBy>Kamimura</cp:lastModifiedBy>
  <dcterms:created xsi:type="dcterms:W3CDTF">2003-06-15T21:36:07Z</dcterms:created>
  <dcterms:modified xsi:type="dcterms:W3CDTF">2013-11-23T03:45:55Z</dcterms:modified>
  <cp:category/>
  <cp:version/>
  <cp:contentType/>
  <cp:contentStatus/>
</cp:coreProperties>
</file>